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Opravy rozpočtů - Byty Praha 5\"/>
    </mc:Choice>
  </mc:AlternateContent>
  <bookViews>
    <workbookView xWindow="0" yWindow="0" windowWidth="0" windowHeight="0"/>
  </bookViews>
  <sheets>
    <sheet name="Rekapitulace zakázky" sheetId="1" r:id="rId1"/>
    <sheet name="221030 - Plzeňská 452-167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'221030 - Plzeňská 452-167...'!$C$98:$K$680</definedName>
    <definedName name="_xlnm.Print_Area" localSheetId="1">'221030 - Plzeňská 452-167...'!$C$4:$J$37,'221030 - Plzeňská 452-167...'!$C$43:$J$82,'221030 - Plzeňská 452-167...'!$C$88:$K$680</definedName>
    <definedName name="_xlnm.Print_Titles" localSheetId="1">'221030 - Plzeňská 452-167...'!$98:$98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680"/>
  <c r="BH680"/>
  <c r="BG680"/>
  <c r="BE680"/>
  <c r="T680"/>
  <c r="T679"/>
  <c r="R680"/>
  <c r="R679"/>
  <c r="P680"/>
  <c r="P679"/>
  <c r="BI677"/>
  <c r="BH677"/>
  <c r="BG677"/>
  <c r="BE677"/>
  <c r="T677"/>
  <c r="T676"/>
  <c r="T675"/>
  <c r="R677"/>
  <c r="R676"/>
  <c r="R675"/>
  <c r="P677"/>
  <c r="P676"/>
  <c r="P675"/>
  <c r="BI673"/>
  <c r="BH673"/>
  <c r="BG673"/>
  <c r="BE673"/>
  <c r="T673"/>
  <c r="R673"/>
  <c r="P673"/>
  <c r="BI671"/>
  <c r="BH671"/>
  <c r="BG671"/>
  <c r="BE671"/>
  <c r="T671"/>
  <c r="R671"/>
  <c r="P671"/>
  <c r="BI669"/>
  <c r="BH669"/>
  <c r="BG669"/>
  <c r="BE669"/>
  <c r="T669"/>
  <c r="R669"/>
  <c r="P669"/>
  <c r="BI667"/>
  <c r="BH667"/>
  <c r="BG667"/>
  <c r="BE667"/>
  <c r="T667"/>
  <c r="R667"/>
  <c r="P667"/>
  <c r="BI665"/>
  <c r="BH665"/>
  <c r="BG665"/>
  <c r="BE665"/>
  <c r="T665"/>
  <c r="R665"/>
  <c r="P665"/>
  <c r="BI663"/>
  <c r="BH663"/>
  <c r="BG663"/>
  <c r="BE663"/>
  <c r="T663"/>
  <c r="R663"/>
  <c r="P663"/>
  <c r="BI661"/>
  <c r="BH661"/>
  <c r="BG661"/>
  <c r="BE661"/>
  <c r="T661"/>
  <c r="R661"/>
  <c r="P661"/>
  <c r="BI657"/>
  <c r="BH657"/>
  <c r="BG657"/>
  <c r="BE657"/>
  <c r="T657"/>
  <c r="R657"/>
  <c r="P657"/>
  <c r="BI655"/>
  <c r="BH655"/>
  <c r="BG655"/>
  <c r="BE655"/>
  <c r="T655"/>
  <c r="R655"/>
  <c r="P655"/>
  <c r="BI653"/>
  <c r="BH653"/>
  <c r="BG653"/>
  <c r="BE653"/>
  <c r="T653"/>
  <c r="R653"/>
  <c r="P653"/>
  <c r="BI634"/>
  <c r="BH634"/>
  <c r="BG634"/>
  <c r="BE634"/>
  <c r="T634"/>
  <c r="R634"/>
  <c r="P634"/>
  <c r="BI631"/>
  <c r="BH631"/>
  <c r="BG631"/>
  <c r="BE631"/>
  <c r="T631"/>
  <c r="R631"/>
  <c r="P631"/>
  <c r="BI629"/>
  <c r="BH629"/>
  <c r="BG629"/>
  <c r="BE629"/>
  <c r="T629"/>
  <c r="R629"/>
  <c r="P629"/>
  <c r="BI627"/>
  <c r="BH627"/>
  <c r="BG627"/>
  <c r="BE627"/>
  <c r="T627"/>
  <c r="R627"/>
  <c r="P627"/>
  <c r="BI625"/>
  <c r="BH625"/>
  <c r="BG625"/>
  <c r="BE625"/>
  <c r="T625"/>
  <c r="R625"/>
  <c r="P625"/>
  <c r="BI622"/>
  <c r="BH622"/>
  <c r="BG622"/>
  <c r="BE622"/>
  <c r="T622"/>
  <c r="R622"/>
  <c r="P622"/>
  <c r="BI620"/>
  <c r="BH620"/>
  <c r="BG620"/>
  <c r="BE620"/>
  <c r="T620"/>
  <c r="R620"/>
  <c r="P620"/>
  <c r="BI618"/>
  <c r="BH618"/>
  <c r="BG618"/>
  <c r="BE618"/>
  <c r="T618"/>
  <c r="R618"/>
  <c r="P618"/>
  <c r="BI616"/>
  <c r="BH616"/>
  <c r="BG616"/>
  <c r="BE616"/>
  <c r="T616"/>
  <c r="R616"/>
  <c r="P616"/>
  <c r="BI609"/>
  <c r="BH609"/>
  <c r="BG609"/>
  <c r="BE609"/>
  <c r="T609"/>
  <c r="R609"/>
  <c r="P609"/>
  <c r="BI607"/>
  <c r="BH607"/>
  <c r="BG607"/>
  <c r="BE607"/>
  <c r="T607"/>
  <c r="R607"/>
  <c r="P607"/>
  <c r="BI605"/>
  <c r="BH605"/>
  <c r="BG605"/>
  <c r="BE605"/>
  <c r="T605"/>
  <c r="R605"/>
  <c r="P605"/>
  <c r="BI603"/>
  <c r="BH603"/>
  <c r="BG603"/>
  <c r="BE603"/>
  <c r="T603"/>
  <c r="R603"/>
  <c r="P603"/>
  <c r="BI600"/>
  <c r="BH600"/>
  <c r="BG600"/>
  <c r="BE600"/>
  <c r="T600"/>
  <c r="R600"/>
  <c r="P600"/>
  <c r="BI599"/>
  <c r="BH599"/>
  <c r="BG599"/>
  <c r="BE599"/>
  <c r="T599"/>
  <c r="R599"/>
  <c r="P599"/>
  <c r="BI597"/>
  <c r="BH597"/>
  <c r="BG597"/>
  <c r="BE597"/>
  <c r="T597"/>
  <c r="R597"/>
  <c r="P597"/>
  <c r="BI595"/>
  <c r="BH595"/>
  <c r="BG595"/>
  <c r="BE595"/>
  <c r="T595"/>
  <c r="R595"/>
  <c r="P595"/>
  <c r="BI586"/>
  <c r="BH586"/>
  <c r="BG586"/>
  <c r="BE586"/>
  <c r="T586"/>
  <c r="R586"/>
  <c r="P586"/>
  <c r="BI583"/>
  <c r="BH583"/>
  <c r="BG583"/>
  <c r="BE583"/>
  <c r="T583"/>
  <c r="R583"/>
  <c r="P583"/>
  <c r="BI581"/>
  <c r="BH581"/>
  <c r="BG581"/>
  <c r="BE581"/>
  <c r="T581"/>
  <c r="R581"/>
  <c r="P581"/>
  <c r="BI579"/>
  <c r="BH579"/>
  <c r="BG579"/>
  <c r="BE579"/>
  <c r="T579"/>
  <c r="R579"/>
  <c r="P579"/>
  <c r="BI576"/>
  <c r="BH576"/>
  <c r="BG576"/>
  <c r="BE576"/>
  <c r="T576"/>
  <c r="R576"/>
  <c r="P576"/>
  <c r="BI574"/>
  <c r="BH574"/>
  <c r="BG574"/>
  <c r="BE574"/>
  <c r="T574"/>
  <c r="R574"/>
  <c r="P574"/>
  <c r="BI567"/>
  <c r="BH567"/>
  <c r="BG567"/>
  <c r="BE567"/>
  <c r="T567"/>
  <c r="R567"/>
  <c r="P567"/>
  <c r="BI558"/>
  <c r="BH558"/>
  <c r="BG558"/>
  <c r="BE558"/>
  <c r="T558"/>
  <c r="R558"/>
  <c r="P558"/>
  <c r="BI556"/>
  <c r="BH556"/>
  <c r="BG556"/>
  <c r="BE556"/>
  <c r="T556"/>
  <c r="R556"/>
  <c r="P556"/>
  <c r="BI555"/>
  <c r="BH555"/>
  <c r="BG555"/>
  <c r="BE555"/>
  <c r="T555"/>
  <c r="R555"/>
  <c r="P555"/>
  <c r="BI553"/>
  <c r="BH553"/>
  <c r="BG553"/>
  <c r="BE553"/>
  <c r="T553"/>
  <c r="R553"/>
  <c r="P553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21"/>
  <c r="BH521"/>
  <c r="BG521"/>
  <c r="BE521"/>
  <c r="T521"/>
  <c r="R521"/>
  <c r="P521"/>
  <c r="BI518"/>
  <c r="BH518"/>
  <c r="BG518"/>
  <c r="BE518"/>
  <c r="T518"/>
  <c r="R518"/>
  <c r="P518"/>
  <c r="BI516"/>
  <c r="BH516"/>
  <c r="BG516"/>
  <c r="BE516"/>
  <c r="T516"/>
  <c r="R516"/>
  <c r="P516"/>
  <c r="BI514"/>
  <c r="BH514"/>
  <c r="BG514"/>
  <c r="BE514"/>
  <c r="T514"/>
  <c r="R514"/>
  <c r="P514"/>
  <c r="BI512"/>
  <c r="BH512"/>
  <c r="BG512"/>
  <c r="BE512"/>
  <c r="T512"/>
  <c r="R512"/>
  <c r="P512"/>
  <c r="BI509"/>
  <c r="BH509"/>
  <c r="BG509"/>
  <c r="BE509"/>
  <c r="T509"/>
  <c r="R509"/>
  <c r="P509"/>
  <c r="BI506"/>
  <c r="BH506"/>
  <c r="BG506"/>
  <c r="BE506"/>
  <c r="T506"/>
  <c r="R506"/>
  <c r="P506"/>
  <c r="BI504"/>
  <c r="BH504"/>
  <c r="BG504"/>
  <c r="BE504"/>
  <c r="T504"/>
  <c r="R504"/>
  <c r="P504"/>
  <c r="BI501"/>
  <c r="BH501"/>
  <c r="BG501"/>
  <c r="BE501"/>
  <c r="T501"/>
  <c r="R501"/>
  <c r="P501"/>
  <c r="BI499"/>
  <c r="BH499"/>
  <c r="BG499"/>
  <c r="BE499"/>
  <c r="T499"/>
  <c r="R499"/>
  <c r="P499"/>
  <c r="BI497"/>
  <c r="BH497"/>
  <c r="BG497"/>
  <c r="BE497"/>
  <c r="T497"/>
  <c r="R497"/>
  <c r="P497"/>
  <c r="BI494"/>
  <c r="BH494"/>
  <c r="BG494"/>
  <c r="BE494"/>
  <c r="T494"/>
  <c r="R494"/>
  <c r="P494"/>
  <c r="BI492"/>
  <c r="BH492"/>
  <c r="BG492"/>
  <c r="BE492"/>
  <c r="T492"/>
  <c r="R492"/>
  <c r="P492"/>
  <c r="BI483"/>
  <c r="BH483"/>
  <c r="BG483"/>
  <c r="BE483"/>
  <c r="T483"/>
  <c r="R483"/>
  <c r="P483"/>
  <c r="BI481"/>
  <c r="BH481"/>
  <c r="BG481"/>
  <c r="BE481"/>
  <c r="T481"/>
  <c r="R481"/>
  <c r="P481"/>
  <c r="BI474"/>
  <c r="BH474"/>
  <c r="BG474"/>
  <c r="BE474"/>
  <c r="T474"/>
  <c r="R474"/>
  <c r="P474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2"/>
  <c r="BH442"/>
  <c r="BG442"/>
  <c r="BE442"/>
  <c r="T442"/>
  <c r="R442"/>
  <c r="P442"/>
  <c r="BI439"/>
  <c r="BH439"/>
  <c r="BG439"/>
  <c r="BE439"/>
  <c r="T439"/>
  <c r="R439"/>
  <c r="P439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30"/>
  <c r="BH430"/>
  <c r="BG430"/>
  <c r="BE430"/>
  <c r="T430"/>
  <c r="R430"/>
  <c r="P430"/>
  <c r="BI429"/>
  <c r="BH429"/>
  <c r="BG429"/>
  <c r="BE429"/>
  <c r="T429"/>
  <c r="R429"/>
  <c r="P429"/>
  <c r="BI427"/>
  <c r="BH427"/>
  <c r="BG427"/>
  <c r="BE427"/>
  <c r="T427"/>
  <c r="R427"/>
  <c r="P427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6"/>
  <c r="BH406"/>
  <c r="BG406"/>
  <c r="BE406"/>
  <c r="T406"/>
  <c r="R406"/>
  <c r="P406"/>
  <c r="BI401"/>
  <c r="BH401"/>
  <c r="BG401"/>
  <c r="BE401"/>
  <c r="T401"/>
  <c r="R401"/>
  <c r="P401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3"/>
  <c r="BH383"/>
  <c r="BG383"/>
  <c r="BE383"/>
  <c r="T383"/>
  <c r="R383"/>
  <c r="P383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67"/>
  <c r="BH367"/>
  <c r="BG367"/>
  <c r="BE367"/>
  <c r="T367"/>
  <c r="R367"/>
  <c r="P367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4"/>
  <c r="BH344"/>
  <c r="BG344"/>
  <c r="BE344"/>
  <c r="T344"/>
  <c r="R344"/>
  <c r="P344"/>
  <c r="BI343"/>
  <c r="BH343"/>
  <c r="BG343"/>
  <c r="BE343"/>
  <c r="T343"/>
  <c r="R343"/>
  <c r="P343"/>
  <c r="BI341"/>
  <c r="BH341"/>
  <c r="BG341"/>
  <c r="BE341"/>
  <c r="T341"/>
  <c r="R341"/>
  <c r="P341"/>
  <c r="BI337"/>
  <c r="BH337"/>
  <c r="BG337"/>
  <c r="BE337"/>
  <c r="T337"/>
  <c r="R337"/>
  <c r="P337"/>
  <c r="BI335"/>
  <c r="BH335"/>
  <c r="BG335"/>
  <c r="BE335"/>
  <c r="T335"/>
  <c r="R335"/>
  <c r="P335"/>
  <c r="BI332"/>
  <c r="BH332"/>
  <c r="BG332"/>
  <c r="BE332"/>
  <c r="T332"/>
  <c r="R332"/>
  <c r="P332"/>
  <c r="BI329"/>
  <c r="BH329"/>
  <c r="BG329"/>
  <c r="BE329"/>
  <c r="T329"/>
  <c r="R329"/>
  <c r="P329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18"/>
  <c r="BH318"/>
  <c r="BG318"/>
  <c r="BE318"/>
  <c r="T318"/>
  <c r="R318"/>
  <c r="P318"/>
  <c r="BI313"/>
  <c r="BH313"/>
  <c r="BG313"/>
  <c r="BE313"/>
  <c r="T313"/>
  <c r="R313"/>
  <c r="P313"/>
  <c r="BI309"/>
  <c r="BH309"/>
  <c r="BG309"/>
  <c r="BE309"/>
  <c r="T309"/>
  <c r="R309"/>
  <c r="P309"/>
  <c r="BI304"/>
  <c r="BH304"/>
  <c r="BG304"/>
  <c r="BE304"/>
  <c r="T304"/>
  <c r="R304"/>
  <c r="P304"/>
  <c r="BI303"/>
  <c r="BH303"/>
  <c r="BG303"/>
  <c r="BE303"/>
  <c r="T303"/>
  <c r="R303"/>
  <c r="P303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4"/>
  <c r="BH284"/>
  <c r="BG284"/>
  <c r="BE284"/>
  <c r="T284"/>
  <c r="R284"/>
  <c r="P284"/>
  <c r="BI283"/>
  <c r="BH283"/>
  <c r="BG283"/>
  <c r="BE283"/>
  <c r="T283"/>
  <c r="R283"/>
  <c r="P283"/>
  <c r="BI279"/>
  <c r="BH279"/>
  <c r="BG279"/>
  <c r="BE279"/>
  <c r="T279"/>
  <c r="R279"/>
  <c r="P279"/>
  <c r="BI270"/>
  <c r="BH270"/>
  <c r="BG270"/>
  <c r="BE270"/>
  <c r="T270"/>
  <c r="R270"/>
  <c r="P270"/>
  <c r="BI263"/>
  <c r="BH263"/>
  <c r="BG263"/>
  <c r="BE263"/>
  <c r="T263"/>
  <c r="R263"/>
  <c r="P263"/>
  <c r="BI259"/>
  <c r="BH259"/>
  <c r="BG259"/>
  <c r="BE259"/>
  <c r="T259"/>
  <c r="T258"/>
  <c r="R259"/>
  <c r="R258"/>
  <c r="P259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7"/>
  <c r="BH247"/>
  <c r="BG247"/>
  <c r="BE247"/>
  <c r="T247"/>
  <c r="R247"/>
  <c r="P247"/>
  <c r="BI245"/>
  <c r="BH245"/>
  <c r="BG245"/>
  <c r="BE245"/>
  <c r="T245"/>
  <c r="R245"/>
  <c r="P245"/>
  <c r="BI227"/>
  <c r="BH227"/>
  <c r="BG227"/>
  <c r="BE227"/>
  <c r="T227"/>
  <c r="R227"/>
  <c r="P227"/>
  <c r="BI225"/>
  <c r="BH225"/>
  <c r="BG225"/>
  <c r="BE225"/>
  <c r="T225"/>
  <c r="R225"/>
  <c r="P225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03"/>
  <c r="BH203"/>
  <c r="BG203"/>
  <c r="BE203"/>
  <c r="T203"/>
  <c r="R203"/>
  <c r="P203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56"/>
  <c r="BH156"/>
  <c r="BG156"/>
  <c r="BE156"/>
  <c r="T156"/>
  <c r="R156"/>
  <c r="P156"/>
  <c r="BI154"/>
  <c r="BH154"/>
  <c r="BG154"/>
  <c r="BE154"/>
  <c r="T154"/>
  <c r="R154"/>
  <c r="P154"/>
  <c r="BI150"/>
  <c r="BH150"/>
  <c r="BG150"/>
  <c r="BE150"/>
  <c r="T150"/>
  <c r="R150"/>
  <c r="P150"/>
  <c r="BI133"/>
  <c r="BH133"/>
  <c r="BG133"/>
  <c r="BE133"/>
  <c r="T133"/>
  <c r="R133"/>
  <c r="P133"/>
  <c r="BI131"/>
  <c r="BH131"/>
  <c r="BG131"/>
  <c r="BE131"/>
  <c r="T131"/>
  <c r="R131"/>
  <c r="P131"/>
  <c r="BI114"/>
  <c r="BH114"/>
  <c r="BG114"/>
  <c r="BE114"/>
  <c r="T114"/>
  <c r="R114"/>
  <c r="P114"/>
  <c r="BI110"/>
  <c r="BH110"/>
  <c r="BG110"/>
  <c r="BE110"/>
  <c r="T110"/>
  <c r="R110"/>
  <c r="P110"/>
  <c r="BI107"/>
  <c r="BH107"/>
  <c r="BG107"/>
  <c r="BE107"/>
  <c r="T107"/>
  <c r="R107"/>
  <c r="P107"/>
  <c r="BI103"/>
  <c r="BH103"/>
  <c r="BG103"/>
  <c r="BE103"/>
  <c r="T103"/>
  <c r="R103"/>
  <c r="P103"/>
  <c r="BI102"/>
  <c r="BH102"/>
  <c r="BG102"/>
  <c r="BE102"/>
  <c r="T102"/>
  <c r="R102"/>
  <c r="P102"/>
  <c r="J96"/>
  <c r="F95"/>
  <c r="F93"/>
  <c r="E91"/>
  <c r="J51"/>
  <c r="F50"/>
  <c r="F48"/>
  <c r="E46"/>
  <c r="J19"/>
  <c r="E19"/>
  <c r="J95"/>
  <c r="J18"/>
  <c r="J16"/>
  <c r="E16"/>
  <c r="F51"/>
  <c r="J15"/>
  <c r="J10"/>
  <c r="J48"/>
  <c i="1" r="L50"/>
  <c r="AM50"/>
  <c r="AM49"/>
  <c r="L49"/>
  <c r="AM47"/>
  <c r="L47"/>
  <c r="L45"/>
  <c r="L44"/>
  <c i="2" r="BK667"/>
  <c r="J625"/>
  <c r="BK595"/>
  <c r="BK470"/>
  <c r="BK427"/>
  <c r="J387"/>
  <c r="BK357"/>
  <c r="J332"/>
  <c r="BK247"/>
  <c r="J567"/>
  <c r="BK509"/>
  <c r="J455"/>
  <c r="BK401"/>
  <c r="J375"/>
  <c r="J344"/>
  <c r="BK250"/>
  <c r="BK103"/>
  <c r="J555"/>
  <c r="J499"/>
  <c r="J449"/>
  <c r="BK383"/>
  <c r="J368"/>
  <c r="BK329"/>
  <c r="J256"/>
  <c r="J150"/>
  <c r="J556"/>
  <c r="J396"/>
  <c r="J304"/>
  <c r="BK192"/>
  <c r="BK165"/>
  <c r="J534"/>
  <c r="BK455"/>
  <c r="BK389"/>
  <c r="J326"/>
  <c r="J114"/>
  <c r="BK671"/>
  <c r="BK618"/>
  <c r="BK518"/>
  <c r="BK448"/>
  <c r="J392"/>
  <c r="BK337"/>
  <c r="J247"/>
  <c r="BK131"/>
  <c r="BK506"/>
  <c r="BK460"/>
  <c r="J424"/>
  <c r="J352"/>
  <c r="J289"/>
  <c r="BK169"/>
  <c r="BK655"/>
  <c r="BK605"/>
  <c r="J492"/>
  <c r="BK439"/>
  <c r="BK406"/>
  <c r="J350"/>
  <c r="BK300"/>
  <c r="J110"/>
  <c r="BK653"/>
  <c r="BK600"/>
  <c r="J558"/>
  <c r="BK454"/>
  <c r="BK394"/>
  <c r="J379"/>
  <c r="J335"/>
  <c r="BK289"/>
  <c r="J583"/>
  <c r="J460"/>
  <c r="BK433"/>
  <c r="BK365"/>
  <c r="BK332"/>
  <c r="BK295"/>
  <c r="J156"/>
  <c r="BK567"/>
  <c r="BK494"/>
  <c r="BK392"/>
  <c r="BK371"/>
  <c r="BK360"/>
  <c r="J324"/>
  <c r="BK227"/>
  <c r="BK599"/>
  <c r="BK465"/>
  <c r="BK424"/>
  <c r="J343"/>
  <c r="J291"/>
  <c r="J190"/>
  <c r="BK574"/>
  <c r="J444"/>
  <c r="J397"/>
  <c r="J283"/>
  <c r="BK107"/>
  <c r="J665"/>
  <c r="J620"/>
  <c r="J538"/>
  <c r="J457"/>
  <c r="J362"/>
  <c r="BK256"/>
  <c r="J103"/>
  <c r="J481"/>
  <c r="BK444"/>
  <c r="J373"/>
  <c r="J250"/>
  <c r="BK665"/>
  <c r="BK625"/>
  <c r="J576"/>
  <c r="BK469"/>
  <c r="J414"/>
  <c r="BK368"/>
  <c r="BK303"/>
  <c r="J657"/>
  <c r="BK620"/>
  <c r="BK586"/>
  <c r="J514"/>
  <c r="J430"/>
  <c r="J390"/>
  <c r="J371"/>
  <c r="BK324"/>
  <c r="BK225"/>
  <c r="BK553"/>
  <c r="BK463"/>
  <c r="J395"/>
  <c r="BK364"/>
  <c r="BK318"/>
  <c r="J218"/>
  <c r="J597"/>
  <c r="J509"/>
  <c r="BK452"/>
  <c r="BK395"/>
  <c r="BK375"/>
  <c r="J356"/>
  <c r="BK284"/>
  <c r="BK154"/>
  <c r="BK579"/>
  <c r="J472"/>
  <c r="J427"/>
  <c r="BK385"/>
  <c r="BK263"/>
  <c r="J599"/>
  <c r="J518"/>
  <c r="J412"/>
  <c r="J367"/>
  <c r="J259"/>
  <c r="BK669"/>
  <c r="J631"/>
  <c r="J605"/>
  <c r="BK430"/>
  <c r="J348"/>
  <c r="BK245"/>
  <c r="J102"/>
  <c r="J501"/>
  <c r="J448"/>
  <c r="J416"/>
  <c r="J322"/>
  <c r="J227"/>
  <c r="BK673"/>
  <c r="BK631"/>
  <c r="BK501"/>
  <c r="J429"/>
  <c r="J354"/>
  <c r="J194"/>
  <c r="J661"/>
  <c r="J618"/>
  <c r="J574"/>
  <c r="BK483"/>
  <c r="J435"/>
  <c r="J401"/>
  <c r="BK386"/>
  <c r="BK352"/>
  <c r="J318"/>
  <c r="J603"/>
  <c r="J536"/>
  <c r="J459"/>
  <c r="BK412"/>
  <c r="J363"/>
  <c r="J349"/>
  <c r="J297"/>
  <c r="J154"/>
  <c r="J521"/>
  <c r="J467"/>
  <c r="BK445"/>
  <c r="BK373"/>
  <c r="BK347"/>
  <c r="BK291"/>
  <c r="BK216"/>
  <c r="J581"/>
  <c r="BK499"/>
  <c r="BK449"/>
  <c r="J423"/>
  <c r="BK341"/>
  <c r="J245"/>
  <c r="BK114"/>
  <c r="J542"/>
  <c r="J474"/>
  <c r="J411"/>
  <c r="BK335"/>
  <c r="J677"/>
  <c r="BK657"/>
  <c r="J616"/>
  <c r="J494"/>
  <c r="BK447"/>
  <c r="J385"/>
  <c r="BK304"/>
  <c r="BK156"/>
  <c r="BK516"/>
  <c r="J471"/>
  <c r="BK391"/>
  <c r="J347"/>
  <c r="BK203"/>
  <c r="J669"/>
  <c r="BK609"/>
  <c r="J516"/>
  <c r="J452"/>
  <c r="BK409"/>
  <c r="J270"/>
  <c r="BK356"/>
  <c r="BK171"/>
  <c r="J532"/>
  <c r="J437"/>
  <c r="J389"/>
  <c r="J357"/>
  <c r="BK259"/>
  <c r="J607"/>
  <c r="BK514"/>
  <c r="BK461"/>
  <c r="BK416"/>
  <c r="J377"/>
  <c r="J365"/>
  <c r="BK326"/>
  <c r="J263"/>
  <c r="BK196"/>
  <c r="J497"/>
  <c r="J439"/>
  <c r="J394"/>
  <c r="BK313"/>
  <c r="J199"/>
  <c r="J595"/>
  <c r="J506"/>
  <c r="J468"/>
  <c r="J398"/>
  <c r="J287"/>
  <c r="BK110"/>
  <c r="BK663"/>
  <c r="J622"/>
  <c r="BK603"/>
  <c r="BK459"/>
  <c r="J359"/>
  <c r="J252"/>
  <c r="J167"/>
  <c r="BK558"/>
  <c r="J445"/>
  <c r="J364"/>
  <c r="J309"/>
  <c r="J165"/>
  <c r="BK627"/>
  <c r="BK536"/>
  <c r="BK468"/>
  <c r="BK423"/>
  <c r="BK367"/>
  <c r="BK309"/>
  <c r="BK173"/>
  <c r="BK634"/>
  <c r="J609"/>
  <c r="BK534"/>
  <c r="J447"/>
  <c r="BK398"/>
  <c r="BK362"/>
  <c r="J337"/>
  <c r="J214"/>
  <c r="BK481"/>
  <c r="BK435"/>
  <c r="J380"/>
  <c r="J360"/>
  <c r="J216"/>
  <c r="BK583"/>
  <c r="J464"/>
  <c r="BK411"/>
  <c r="J370"/>
  <c r="BK350"/>
  <c r="J295"/>
  <c r="BK218"/>
  <c r="BK102"/>
  <c r="J504"/>
  <c r="J446"/>
  <c r="J420"/>
  <c r="BK370"/>
  <c r="BK270"/>
  <c r="BK167"/>
  <c r="J540"/>
  <c r="BK467"/>
  <c r="J409"/>
  <c r="J341"/>
  <c r="J131"/>
  <c r="J680"/>
  <c r="J653"/>
  <c r="BK607"/>
  <c r="BK504"/>
  <c r="BK446"/>
  <c r="BK377"/>
  <c r="BK287"/>
  <c r="BK150"/>
  <c r="BK521"/>
  <c r="J463"/>
  <c r="BK429"/>
  <c r="J374"/>
  <c r="J298"/>
  <c r="BK214"/>
  <c r="J671"/>
  <c r="BK622"/>
  <c r="BK472"/>
  <c r="J418"/>
  <c r="BK378"/>
  <c r="BK252"/>
  <c r="J663"/>
  <c r="BK629"/>
  <c r="BK597"/>
  <c r="BK540"/>
  <c r="J433"/>
  <c r="BK396"/>
  <c r="J383"/>
  <c r="BK346"/>
  <c r="J313"/>
  <c r="BK556"/>
  <c r="BK464"/>
  <c r="J442"/>
  <c r="BK393"/>
  <c r="BK359"/>
  <c r="J300"/>
  <c r="J133"/>
  <c r="J553"/>
  <c r="BK462"/>
  <c r="BK421"/>
  <c r="BK387"/>
  <c r="BK358"/>
  <c r="J303"/>
  <c r="BK254"/>
  <c r="BK194"/>
  <c r="BK492"/>
  <c r="BK437"/>
  <c r="J393"/>
  <c r="BK283"/>
  <c r="J171"/>
  <c r="J579"/>
  <c r="J469"/>
  <c r="BK374"/>
  <c r="J192"/>
  <c r="J667"/>
  <c r="J629"/>
  <c r="J600"/>
  <c r="J465"/>
  <c r="J406"/>
  <c r="J329"/>
  <c r="J196"/>
  <c r="J107"/>
  <c r="BK512"/>
  <c r="J454"/>
  <c r="J386"/>
  <c r="J346"/>
  <c r="BK279"/>
  <c r="BK677"/>
  <c r="J634"/>
  <c r="BK555"/>
  <c r="J421"/>
  <c r="BK322"/>
  <c r="J225"/>
  <c r="J655"/>
  <c r="BK616"/>
  <c r="J461"/>
  <c r="BK420"/>
  <c r="BK344"/>
  <c r="J173"/>
  <c r="J512"/>
  <c r="BK414"/>
  <c r="J378"/>
  <c r="J358"/>
  <c r="BK190"/>
  <c r="BK532"/>
  <c r="J470"/>
  <c r="BK442"/>
  <c r="BK390"/>
  <c r="BK354"/>
  <c r="BK298"/>
  <c r="J203"/>
  <c r="BK133"/>
  <c r="BK576"/>
  <c r="BK457"/>
  <c r="BK379"/>
  <c r="BK297"/>
  <c r="J169"/>
  <c r="J586"/>
  <c r="J483"/>
  <c r="BK418"/>
  <c r="BK363"/>
  <c r="J254"/>
  <c r="J673"/>
  <c r="J627"/>
  <c r="BK542"/>
  <c r="BK471"/>
  <c r="BK397"/>
  <c r="BK343"/>
  <c r="BK199"/>
  <c r="BK538"/>
  <c r="BK474"/>
  <c r="BK380"/>
  <c r="BK349"/>
  <c r="J284"/>
  <c r="BK680"/>
  <c r="BK661"/>
  <c r="BK581"/>
  <c r="BK497"/>
  <c r="J462"/>
  <c r="J391"/>
  <c r="BK348"/>
  <c r="J279"/>
  <c i="1" r="AS54"/>
  <c i="2" l="1" r="T101"/>
  <c r="P172"/>
  <c r="P262"/>
  <c r="R302"/>
  <c r="R382"/>
  <c r="BK101"/>
  <c r="J101"/>
  <c r="J57"/>
  <c r="P113"/>
  <c r="BK244"/>
  <c r="J244"/>
  <c r="J60"/>
  <c r="BK262"/>
  <c r="P302"/>
  <c r="R473"/>
  <c r="BK520"/>
  <c r="J520"/>
  <c r="J74"/>
  <c r="R557"/>
  <c r="BK633"/>
  <c r="J633"/>
  <c r="J77"/>
  <c r="R101"/>
  <c r="R172"/>
  <c r="T302"/>
  <c r="BK382"/>
  <c r="J382"/>
  <c r="J67"/>
  <c r="R400"/>
  <c r="T432"/>
  <c r="R505"/>
  <c r="P557"/>
  <c r="R596"/>
  <c r="T670"/>
  <c r="R113"/>
  <c r="R244"/>
  <c r="R262"/>
  <c r="P286"/>
  <c r="BK342"/>
  <c r="J342"/>
  <c r="J66"/>
  <c r="P382"/>
  <c r="P400"/>
  <c r="P417"/>
  <c r="BK432"/>
  <c r="J432"/>
  <c r="J71"/>
  <c r="BK473"/>
  <c r="J473"/>
  <c r="J72"/>
  <c r="BK505"/>
  <c r="J505"/>
  <c r="J73"/>
  <c r="P520"/>
  <c r="T557"/>
  <c r="R633"/>
  <c r="P670"/>
  <c r="BK113"/>
  <c r="J113"/>
  <c r="J58"/>
  <c r="T172"/>
  <c r="BK286"/>
  <c r="J286"/>
  <c r="J64"/>
  <c r="T286"/>
  <c r="P342"/>
  <c r="T400"/>
  <c r="R432"/>
  <c r="T520"/>
  <c r="T633"/>
  <c r="BK172"/>
  <c r="J172"/>
  <c r="J59"/>
  <c r="P244"/>
  <c r="BK302"/>
  <c r="J302"/>
  <c r="J65"/>
  <c r="T342"/>
  <c r="BK400"/>
  <c r="J400"/>
  <c r="J68"/>
  <c r="R417"/>
  <c r="BK426"/>
  <c r="J426"/>
  <c r="J70"/>
  <c r="P426"/>
  <c r="R426"/>
  <c r="T426"/>
  <c r="T473"/>
  <c r="T505"/>
  <c r="BK557"/>
  <c r="J557"/>
  <c r="J75"/>
  <c r="P596"/>
  <c r="P633"/>
  <c r="R670"/>
  <c r="P101"/>
  <c r="T113"/>
  <c r="T244"/>
  <c r="T262"/>
  <c r="R286"/>
  <c r="R342"/>
  <c r="T382"/>
  <c r="BK417"/>
  <c r="J417"/>
  <c r="J69"/>
  <c r="T417"/>
  <c r="P432"/>
  <c r="P473"/>
  <c r="P505"/>
  <c r="R520"/>
  <c r="BK596"/>
  <c r="J596"/>
  <c r="J76"/>
  <c r="T596"/>
  <c r="BK670"/>
  <c r="J670"/>
  <c r="J78"/>
  <c r="BK258"/>
  <c r="J258"/>
  <c r="J61"/>
  <c r="BK676"/>
  <c r="BK675"/>
  <c r="J675"/>
  <c r="J79"/>
  <c r="BK679"/>
  <c r="J679"/>
  <c r="J81"/>
  <c r="BF102"/>
  <c r="BF169"/>
  <c r="BF196"/>
  <c r="BF203"/>
  <c r="BF245"/>
  <c r="BF254"/>
  <c r="BF284"/>
  <c r="BF289"/>
  <c r="BF332"/>
  <c r="BF347"/>
  <c r="BF358"/>
  <c r="BF373"/>
  <c r="BF374"/>
  <c r="BF394"/>
  <c r="BF430"/>
  <c r="BF433"/>
  <c r="BF435"/>
  <c r="BF437"/>
  <c r="BF442"/>
  <c r="BF455"/>
  <c r="BF464"/>
  <c r="BF467"/>
  <c r="BF474"/>
  <c r="BF509"/>
  <c r="BF512"/>
  <c r="BF532"/>
  <c r="BF558"/>
  <c r="BF616"/>
  <c r="BF627"/>
  <c r="BF634"/>
  <c r="BF655"/>
  <c r="BF665"/>
  <c r="BF673"/>
  <c r="BF677"/>
  <c r="BF680"/>
  <c r="J50"/>
  <c r="BF107"/>
  <c r="BF133"/>
  <c r="BF154"/>
  <c r="BF194"/>
  <c r="BF259"/>
  <c r="BF263"/>
  <c r="BF291"/>
  <c r="BF335"/>
  <c r="BF341"/>
  <c r="BF343"/>
  <c r="BF356"/>
  <c r="BF360"/>
  <c r="BF362"/>
  <c r="BF367"/>
  <c r="BF370"/>
  <c r="BF383"/>
  <c r="BF392"/>
  <c r="BF393"/>
  <c r="BF398"/>
  <c r="BF411"/>
  <c r="BF418"/>
  <c r="BF439"/>
  <c r="BF446"/>
  <c r="BF457"/>
  <c r="BF461"/>
  <c r="BF465"/>
  <c r="BF497"/>
  <c r="BF542"/>
  <c r="BF553"/>
  <c r="BF581"/>
  <c r="BF173"/>
  <c r="BF214"/>
  <c r="BF216"/>
  <c r="BF279"/>
  <c r="BF297"/>
  <c r="BF344"/>
  <c r="BF352"/>
  <c r="BF354"/>
  <c r="BF368"/>
  <c r="BF389"/>
  <c r="BF412"/>
  <c r="BF416"/>
  <c r="BF420"/>
  <c r="BF483"/>
  <c r="BF556"/>
  <c r="BF567"/>
  <c r="BF574"/>
  <c r="BF595"/>
  <c r="BF618"/>
  <c r="BF625"/>
  <c r="BF631"/>
  <c r="BF653"/>
  <c r="BF657"/>
  <c r="F96"/>
  <c r="BF156"/>
  <c r="BF171"/>
  <c r="BF199"/>
  <c r="BF218"/>
  <c r="BF270"/>
  <c r="BF298"/>
  <c r="BF300"/>
  <c r="BF303"/>
  <c r="BF318"/>
  <c r="BF322"/>
  <c r="BF326"/>
  <c r="BF329"/>
  <c r="BF348"/>
  <c r="BF377"/>
  <c r="BF379"/>
  <c r="BF380"/>
  <c r="BF385"/>
  <c r="BF390"/>
  <c r="BF395"/>
  <c r="BF401"/>
  <c r="BF429"/>
  <c r="BF447"/>
  <c r="BF449"/>
  <c r="BF463"/>
  <c r="BF471"/>
  <c r="BF555"/>
  <c r="BF603"/>
  <c r="BF605"/>
  <c r="BF247"/>
  <c r="BF252"/>
  <c r="BF287"/>
  <c r="BF295"/>
  <c r="BF324"/>
  <c r="BF346"/>
  <c r="BF357"/>
  <c r="BF365"/>
  <c r="BF371"/>
  <c r="BF375"/>
  <c r="BF387"/>
  <c r="BF391"/>
  <c r="BF397"/>
  <c r="BF444"/>
  <c r="BF454"/>
  <c r="BF460"/>
  <c r="BF468"/>
  <c r="BF499"/>
  <c r="BF514"/>
  <c r="BF516"/>
  <c r="BF521"/>
  <c r="BF534"/>
  <c r="BF536"/>
  <c r="BF583"/>
  <c r="BF103"/>
  <c r="BF114"/>
  <c r="BF165"/>
  <c r="BF190"/>
  <c r="BF250"/>
  <c r="BF304"/>
  <c r="BF309"/>
  <c r="BF349"/>
  <c r="BF378"/>
  <c r="BF396"/>
  <c r="BF423"/>
  <c r="BF427"/>
  <c r="BF459"/>
  <c r="BF481"/>
  <c r="BF501"/>
  <c r="BF599"/>
  <c r="BF600"/>
  <c r="BF609"/>
  <c r="J93"/>
  <c r="BF192"/>
  <c r="BF225"/>
  <c r="BF227"/>
  <c r="BF283"/>
  <c r="BF313"/>
  <c r="BF337"/>
  <c r="BF386"/>
  <c r="BF421"/>
  <c r="BF448"/>
  <c r="BF452"/>
  <c r="BF469"/>
  <c r="BF470"/>
  <c r="BF518"/>
  <c r="BF538"/>
  <c r="BF540"/>
  <c r="BF576"/>
  <c r="BF586"/>
  <c r="BF597"/>
  <c r="BF607"/>
  <c r="BF110"/>
  <c r="BF131"/>
  <c r="BF150"/>
  <c r="BF167"/>
  <c r="BF256"/>
  <c r="BF350"/>
  <c r="BF359"/>
  <c r="BF363"/>
  <c r="BF364"/>
  <c r="BF406"/>
  <c r="BF409"/>
  <c r="BF414"/>
  <c r="BF424"/>
  <c r="BF445"/>
  <c r="BF462"/>
  <c r="BF472"/>
  <c r="BF492"/>
  <c r="BF494"/>
  <c r="BF504"/>
  <c r="BF506"/>
  <c r="BF579"/>
  <c r="BF620"/>
  <c r="BF622"/>
  <c r="BF629"/>
  <c r="BF661"/>
  <c r="BF663"/>
  <c r="BF667"/>
  <c r="BF669"/>
  <c r="BF671"/>
  <c r="F33"/>
  <c i="1" r="BB55"/>
  <c r="BB54"/>
  <c r="W31"/>
  <c i="2" r="F31"/>
  <c i="1" r="AZ55"/>
  <c r="AZ54"/>
  <c r="W29"/>
  <c i="2" r="J31"/>
  <c i="1" r="AV55"/>
  <c i="2" r="F35"/>
  <c i="1" r="BD55"/>
  <c r="BD54"/>
  <c r="W33"/>
  <c i="2" r="F34"/>
  <c i="1" r="BC55"/>
  <c r="BC54"/>
  <c r="W32"/>
  <c i="2" l="1" r="P100"/>
  <c r="R261"/>
  <c r="T261"/>
  <c r="BK261"/>
  <c r="J261"/>
  <c r="J62"/>
  <c r="P261"/>
  <c r="R100"/>
  <c r="R99"/>
  <c r="T100"/>
  <c r="T99"/>
  <c r="J262"/>
  <c r="J63"/>
  <c r="BK100"/>
  <c r="BK99"/>
  <c r="J99"/>
  <c r="J676"/>
  <c r="J80"/>
  <c r="J28"/>
  <c i="1" r="AG55"/>
  <c r="AG54"/>
  <c r="AK26"/>
  <c r="AY54"/>
  <c r="AX54"/>
  <c r="AV54"/>
  <c r="AK29"/>
  <c i="2" r="J32"/>
  <c i="1" r="AW55"/>
  <c r="AT55"/>
  <c r="AN55"/>
  <c i="2" r="F32"/>
  <c i="1" r="BA55"/>
  <c r="BA54"/>
  <c r="W30"/>
  <c i="2" l="1" r="P99"/>
  <c i="1" r="AU55"/>
  <c i="2" r="J55"/>
  <c r="J100"/>
  <c r="J56"/>
  <c r="J37"/>
  <c i="1" r="AU54"/>
  <c r="AW54"/>
  <c r="AK30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<sst xmlns="http://schemas.openxmlformats.org/spreadsheetml/2006/main">
  <si>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</si>
  <si>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</si>
  <si>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</si>
  <si>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</si>
  <si>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</si>
  <si>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{959ceb25-6974-4ea6-b103-013057bed44e}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</si>
  <si>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</si>
  <si>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</si>
  <si>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</si>
  <si>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</si>
  <si>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</si>
  <si>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</si>
  <si>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</si>
  <si>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</si>
  <si>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221030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</si>
  <si>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</si>
  <si>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</si>
  <si>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Plzeňská 452/167, byt č. 452 (10)</t>
  </si>
  <si>
    <t>KSO:</t>
  </si>
  <si>
    <t/>
  </si>
  <si>
    <t>CC-CZ:</t>
  </si>
  <si>
    <t>Místo:</t>
  </si>
  <si>
    <t xml:space="preserve">Praha </t>
  </si>
  <si>
    <t>Datum:</t>
  </si>
  <si>
    <t>30. 10. 2022</t>
  </si>
  <si>
    <t>Zadavatel:</t>
  </si>
  <si>
    <t>IČ:</t>
  </si>
  <si>
    <t>Městká část Praha 5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</si>
  <si>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</si>
  <si>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</si>
  <si>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</si>
  <si>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</si>
  <si>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</si>
  <si>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</si>
  <si>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</si>
  <si>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</si>
  <si>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</si>
  <si>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</si>
  <si>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</si>
  <si>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</si>
  <si>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</si>
  <si>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</si>
  <si>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</si>
  <si>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</si>
  <si>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</si>
  <si>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</si>
  <si>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</si>
  <si>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</si>
  <si>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</si>
  <si>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</si>
  <si>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</si>
  <si>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</si>
  <si>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</si>
  <si>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</si>
  <si>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</si>
  <si>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</si>
  <si>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</si>
  <si>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</si>
  <si>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</si>
  <si>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</si>
  <si>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</si>
  <si>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</si>
  <si>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</si>
  <si>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</si>
  <si>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</si>
  <si>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</si>
  <si>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</si>
  <si>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</si>
  <si>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</si>
  <si>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</si>
  <si>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</si>
  <si>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</si>
  <si>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</si>
  <si>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</si>
  <si>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</si>
  <si>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</si>
  <si>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</si>
  <si>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</si>
  <si>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</si>
  <si>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</si>
  <si>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</si>
  <si>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</si>
  <si>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</si>
  <si>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</si>
  <si>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</si>
  <si>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</si>
  <si>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</si>
  <si>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</si>
  <si>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</si>
  <si>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</si>
  <si>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</si>
  <si>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</si>
  <si>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</si>
  <si>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</si>
  <si>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</si>
  <si>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</si>
  <si>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</si>
  <si>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</si>
  <si>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</si>
  <si>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</si>
  <si>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</si>
  <si>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</si>
  <si>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</si>
  <si>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</si>
  <si>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</si>
  <si>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</si>
  <si>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</si>
  <si>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</si>
  <si>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</si>
  <si>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</si>
  <si>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</si>
  <si>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</si>
  <si>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</si>
  <si>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</si>
  <si>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</si>
  <si>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</si>
  <si>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</si>
  <si>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</si>
  <si>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</si>
  <si>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</si>
  <si>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</si>
  <si>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</si>
  <si>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</si>
  <si>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</si>
  <si>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</si>
  <si>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</si>
  <si>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</si>
  <si>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</si>
  <si>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</si>
  <si>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317142422.PFX</t>
  </si>
  <si>
    <t>Překlad nenosný pórobetonový PORFIX 250x100 dl přes 1000 do 1250 mm</t>
  </si>
  <si>
    <t>kus</t>
  </si>
  <si>
    <t>4</t>
  </si>
  <si>
    <t>2</t>
  </si>
  <si>
    <t>-1144329398</t>
  </si>
  <si>
    <t>342291131</t>
  </si>
  <si>
    <t>Ukotvení příček plochými kotvami, do konstrukce betonové</t>
  </si>
  <si>
    <t>m</t>
  </si>
  <si>
    <t>CS ÚRS 2023 01</t>
  </si>
  <si>
    <t>-1242209370</t>
  </si>
  <si>
    <t>Online PSC</t>
  </si>
  <si>
    <t>https://podminky.urs.cz/item/CS_URS_2023_01/342291131</t>
  </si>
  <si>
    <t>VV</t>
  </si>
  <si>
    <t>2+2" kotvení zdiva okolo zárubní</t>
  </si>
  <si>
    <t>Součet</t>
  </si>
  <si>
    <t>342291141</t>
  </si>
  <si>
    <t>Ukotvení příček expanzní maltou, tl. příčky do 100 mm</t>
  </si>
  <si>
    <t>-1633419770</t>
  </si>
  <si>
    <t>https://podminky.urs.cz/item/CS_URS_2023_01/342291141</t>
  </si>
  <si>
    <t>1,25" Kotvení zdiva nad zárubně</t>
  </si>
  <si>
    <t>346244356</t>
  </si>
  <si>
    <t>Obezdívka koupelnových van ploch zaoblených z přesných pórobetonových tvárnic, na tenké maltové lože, tl. 50 mm</t>
  </si>
  <si>
    <t>m2</t>
  </si>
  <si>
    <t>CS ÚRS 2022 02</t>
  </si>
  <si>
    <t>16</t>
  </si>
  <si>
    <t>-445289734</t>
  </si>
  <si>
    <t>https://podminky.urs.cz/item/CS_URS_2022_02/346244356</t>
  </si>
  <si>
    <t>(0,9*4)*0,2" sprchový kout</t>
  </si>
  <si>
    <t>6</t>
  </si>
  <si>
    <t>Úpravy povrchů, podlahy a osazování výplní</t>
  </si>
  <si>
    <t>5</t>
  </si>
  <si>
    <t>611131121</t>
  </si>
  <si>
    <t>Podkladní a spojovací vrstva vnitřních omítaných ploch penetrace disperzní nanášená ručně stropů</t>
  </si>
  <si>
    <t>-1024772940</t>
  </si>
  <si>
    <t>https://podminky.urs.cz/item/CS_URS_2022_02/611131121</t>
  </si>
  <si>
    <t>1,13*0,9-0,19*0,24" WC</t>
  </si>
  <si>
    <t>Mezisoučet</t>
  </si>
  <si>
    <t>6,145*1,48+2,26*1,76-0,67*1,24" Chodba</t>
  </si>
  <si>
    <t xml:space="preserve">3,06*5-1,095*0,38" Kuchyň </t>
  </si>
  <si>
    <t>1,76*1,88" Koupelna</t>
  </si>
  <si>
    <t>5,63*3,59-2,29*0,45" Obývací pokoj</t>
  </si>
  <si>
    <t>1,495*1,33" Komora</t>
  </si>
  <si>
    <t>1,495*3,655" Pokoj</t>
  </si>
  <si>
    <t>611321131</t>
  </si>
  <si>
    <t>Potažení vnitřních ploch vápenocementovým štukem tloušťky do 3 mm vodorovných konstrukcí stropů rovných</t>
  </si>
  <si>
    <t>-796549800</t>
  </si>
  <si>
    <t>https://podminky.urs.cz/item/CS_URS_2022_02/611321131</t>
  </si>
  <si>
    <t>7</t>
  </si>
  <si>
    <t>612131121</t>
  </si>
  <si>
    <t>Podkladní a spojovací vrstva vnitřních omítaných ploch penetrace disperzní nanášená ručně stěn</t>
  </si>
  <si>
    <t>573177337</t>
  </si>
  <si>
    <t>https://podminky.urs.cz/item/CS_URS_2022_02/612131121</t>
  </si>
  <si>
    <t>(6,145*2+3,74*2)*3,175-1,4-1,2*2-1,8*2" Chodba</t>
  </si>
  <si>
    <t>(1,13*2+0,9*2)*0,7-0,6*0,7" WC</t>
  </si>
  <si>
    <t>(1,76*2+1,88*2)*0,7-0,7*0,7" Koupelna</t>
  </si>
  <si>
    <t>(5*2+3,06*2)*2,9-1,2*2-0,85*2,15-0,6*2,15" Kuchyň</t>
  </si>
  <si>
    <t>(1,495*2+1,33*2)*2,9-0,6*2,17" Komora</t>
  </si>
  <si>
    <t>(5,95*2+5,63*2)*2,9-2*1,8" Obývací pokoj</t>
  </si>
  <si>
    <t>(1,495*2+3,655)*2,9-0,7*2-1,2*2" Pokoj</t>
  </si>
  <si>
    <t>8</t>
  </si>
  <si>
    <t>612135101</t>
  </si>
  <si>
    <t>Hrubá výplň rýh maltou jakékoli šířky rýhy ve stěnách</t>
  </si>
  <si>
    <t>431948236</t>
  </si>
  <si>
    <t>https://podminky.urs.cz/item/CS_URS_2022_02/612135101</t>
  </si>
  <si>
    <t>9</t>
  </si>
  <si>
    <t>612311131</t>
  </si>
  <si>
    <t>Potažení vnitřních ploch vápenným štukem tloušťky do 3 mm svislých konstrukcí stěn</t>
  </si>
  <si>
    <t>539511787</t>
  </si>
  <si>
    <t>https://podminky.urs.cz/item/CS_URS_2022_02/612311131</t>
  </si>
  <si>
    <t>10</t>
  </si>
  <si>
    <t>612321121</t>
  </si>
  <si>
    <t>Omítka vápenocementová vnitřních ploch nanášená ručně jednovrstvá, tloušťky do 10 mm hladká svislých konstrukcí stěn</t>
  </si>
  <si>
    <t>-802988304</t>
  </si>
  <si>
    <t>https://podminky.urs.cz/item/CS_URS_2022_02/612321121</t>
  </si>
  <si>
    <t>koupelna</t>
  </si>
  <si>
    <t>(1,88*2+1,76*2)*2-1,4</t>
  </si>
  <si>
    <t>kuchyňská linka</t>
  </si>
  <si>
    <t>(0,6+2,4)*0,6</t>
  </si>
  <si>
    <t>WC</t>
  </si>
  <si>
    <t>(1,13*2+0,9*2)*1,5-1,5*0,6</t>
  </si>
  <si>
    <t>11</t>
  </si>
  <si>
    <t>612321191</t>
  </si>
  <si>
    <t>Omítka vápenocementová vnitřních ploch nanášená ručně Příplatek k cenám za každých dalších i započatých 5 mm tloušťky omítky přes 10 mm stěn</t>
  </si>
  <si>
    <t>1791830693</t>
  </si>
  <si>
    <t>https://podminky.urs.cz/item/CS_URS_2022_02/612321191</t>
  </si>
  <si>
    <t>12</t>
  </si>
  <si>
    <t>619995001</t>
  </si>
  <si>
    <t>Začištění omítek (s dodáním hmot) kolem oken, dveří, podlah, obkladů apod.</t>
  </si>
  <si>
    <t>85558315</t>
  </si>
  <si>
    <t>https://podminky.urs.cz/item/CS_URS_2023_01/619995001</t>
  </si>
  <si>
    <t>13</t>
  </si>
  <si>
    <t>642944121</t>
  </si>
  <si>
    <t>Osazení ocelových dveřních zárubní lisovaných nebo z úhelníků dodatečně s vybetonováním prahu, plochy do 2,5 m2</t>
  </si>
  <si>
    <t>165274031</t>
  </si>
  <si>
    <t>https://podminky.urs.cz/item/CS_URS_2023_01/642944121</t>
  </si>
  <si>
    <t>14</t>
  </si>
  <si>
    <t>M</t>
  </si>
  <si>
    <t>55331438</t>
  </si>
  <si>
    <t>zárubeň jednokřídlá ocelová pro dodatečnou montáž tl stěny 110-150mm rozměru 900/1970, 2100mm</t>
  </si>
  <si>
    <t>1591425936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</si>
  <si>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</si>
  <si>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</si>
  <si>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</si>
  <si>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269385090</t>
  </si>
  <si>
    <t>https://podminky.urs.cz/item/CS_URS_2022_02/949101111</t>
  </si>
  <si>
    <t>952901108</t>
  </si>
  <si>
    <t>Čištění budov při provádění oprav a udržovacích prací oken dvojitých nebo zdvojených omytím, plochy do přes 2,5 m2</t>
  </si>
  <si>
    <t>1486505850</t>
  </si>
  <si>
    <t>https://podminky.urs.cz/item/CS_URS_2022_02/952901108</t>
  </si>
  <si>
    <t>17</t>
  </si>
  <si>
    <t>952901114</t>
  </si>
  <si>
    <t>Vyčištění budov nebo objektů před předáním do užívání budov bytové nebo občanské výstavby, světlé výšky podlaží přes 4 m</t>
  </si>
  <si>
    <t>1490390065</t>
  </si>
  <si>
    <t>https://podminky.urs.cz/item/CS_URS_2022_02/952901114</t>
  </si>
  <si>
    <t>18</t>
  </si>
  <si>
    <t>952902031</t>
  </si>
  <si>
    <t>Čištění budov při provádění oprav a udržovacích prací podlah hladkých omytím</t>
  </si>
  <si>
    <t>-18939140</t>
  </si>
  <si>
    <t>https://podminky.urs.cz/item/CS_URS_2022_02/952902031</t>
  </si>
  <si>
    <t>19</t>
  </si>
  <si>
    <t>962031132</t>
  </si>
  <si>
    <t>Bourání příček z cihel, tvárnic nebo příčkovek z cihel pálených, plných nebo dutých na maltu vápennou nebo vápenocementovou, tl. do 100 mm</t>
  </si>
  <si>
    <t>-969544641</t>
  </si>
  <si>
    <t>https://podminky.urs.cz/item/CS_URS_2022_02/962031132</t>
  </si>
  <si>
    <t>20</t>
  </si>
  <si>
    <t>962031132.1</t>
  </si>
  <si>
    <t>761970789</t>
  </si>
  <si>
    <t>https://podminky.urs.cz/item/CS_URS_2023_01/962031132.1</t>
  </si>
  <si>
    <t>4*0,3+1,4*0,3" okolo zárubní</t>
  </si>
  <si>
    <t>965046111</t>
  </si>
  <si>
    <t>Broušení stávajících betonových podlah úběr do 3 mm</t>
  </si>
  <si>
    <t>1346696148</t>
  </si>
  <si>
    <t>https://podminky.urs.cz/item/CS_URS_2023_01/965046111</t>
  </si>
  <si>
    <t>22</t>
  </si>
  <si>
    <t>965046119</t>
  </si>
  <si>
    <t>Broušení stávajících betonových podlah Příplatek k ceně za každý další 1 mm úběru</t>
  </si>
  <si>
    <t>-710225884</t>
  </si>
  <si>
    <t>https://podminky.urs.cz/item/CS_URS_2023_01/965046119</t>
  </si>
  <si>
    <t>23</t>
  </si>
  <si>
    <t>974031121</t>
  </si>
  <si>
    <t>Vysekání rýh ve zdivu cihelném na maltu vápennou nebo vápenocementovou do hl. 30 mm a šířky do 30 mm</t>
  </si>
  <si>
    <t>876712864</t>
  </si>
  <si>
    <t>https://podminky.urs.cz/item/CS_URS_2022_02/974031121</t>
  </si>
  <si>
    <t>24</t>
  </si>
  <si>
    <t>974031132</t>
  </si>
  <si>
    <t>Vysekání rýh ve zdivu cihelném na maltu vápennou nebo vápenocementovou do hl. 50 mm a šířky do 70 mm</t>
  </si>
  <si>
    <t>-977048404</t>
  </si>
  <si>
    <t>https://podminky.urs.cz/item/CS_URS_2022_02/974031132</t>
  </si>
  <si>
    <t>kanalizační potrubí do DN 50</t>
  </si>
  <si>
    <t>vodovodní potrubí</t>
  </si>
  <si>
    <t>25</t>
  </si>
  <si>
    <t>978013191</t>
  </si>
  <si>
    <t>Otlučení vápenných nebo vápenocementových omítek vnitřních ploch stěn s vyškrabáním spar, s očištěním zdiva, v rozsahu přes 50 do 100 %</t>
  </si>
  <si>
    <t>-59725685</t>
  </si>
  <si>
    <t>https://podminky.urs.cz/item/CS_URS_2022_02/978013191</t>
  </si>
  <si>
    <t>26</t>
  </si>
  <si>
    <t>978035117</t>
  </si>
  <si>
    <t>Odstranění tenkovrstvých omítek nebo štuku tloušťky do 2 mm obroušením, rozsahu přes 50 do 100%</t>
  </si>
  <si>
    <t>-603649781</t>
  </si>
  <si>
    <t>https://podminky.urs.cz/item/CS_URS_2022_02/978035117</t>
  </si>
  <si>
    <t>997</t>
  </si>
  <si>
    <t>Přesun sutě</t>
  </si>
  <si>
    <t>27</t>
  </si>
  <si>
    <t>997002511</t>
  </si>
  <si>
    <t>Vodorovné přemístění suti a vybouraných hmot bez naložení, se složením a hrubým urovnáním na vzdálenost do 1 km</t>
  </si>
  <si>
    <t>t</t>
  </si>
  <si>
    <t>-499856355</t>
  </si>
  <si>
    <t>https://podminky.urs.cz/item/CS_URS_2022_02/997002511</t>
  </si>
  <si>
    <t>28</t>
  </si>
  <si>
    <t>997002519</t>
  </si>
  <si>
    <t>Vodorovné přemístění suti a vybouraných hmot bez naložení, se složením a hrubým urovnáním Příplatek k ceně za každý další i započatý 1 km přes 1 km</t>
  </si>
  <si>
    <t>-1581884457</t>
  </si>
  <si>
    <t>https://podminky.urs.cz/item/CS_URS_2022_02/997002519</t>
  </si>
  <si>
    <t>3,667*20</t>
  </si>
  <si>
    <t>29</t>
  </si>
  <si>
    <t>997002611</t>
  </si>
  <si>
    <t>Nakládání suti a vybouraných hmot na dopravní prostředek pro vodorovné přemístění</t>
  </si>
  <si>
    <t>620700484</t>
  </si>
  <si>
    <t>https://podminky.urs.cz/item/CS_URS_2022_02/997002611</t>
  </si>
  <si>
    <t>30</t>
  </si>
  <si>
    <t>997013153</t>
  </si>
  <si>
    <t>Vnitrostaveništní doprava suti a vybouraných hmot vodorovně do 50 m svisle s omezením mechanizace pro budovy a haly výšky přes 9 do 12 m</t>
  </si>
  <si>
    <t>-58691689</t>
  </si>
  <si>
    <t>https://podminky.urs.cz/item/CS_URS_2022_02/997013153</t>
  </si>
  <si>
    <t>31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</si>
  <si>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</si>
  <si>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</si>
  <si>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-1652502314</t>
  </si>
  <si>
    <t>https://podminky.urs.cz/item/CS_URS_2022_02/997013219</t>
  </si>
  <si>
    <t>32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</si>
  <si>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</si>
  <si>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</si>
  <si>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739790285</t>
  </si>
  <si>
    <t>https://podminky.urs.cz/item/CS_URS_2022_02/997013609</t>
  </si>
  <si>
    <t>998</t>
  </si>
  <si>
    <t>Přesun hmot</t>
  </si>
  <si>
    <t>33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</si>
  <si>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</si>
  <si>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</si>
  <si>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-1192340842</t>
  </si>
  <si>
    <t>https://podminky.urs.cz/item/CS_URS_2022_02/998017002</t>
  </si>
  <si>
    <t>PSV</t>
  </si>
  <si>
    <t>Práce a dodávky PSV</t>
  </si>
  <si>
    <t>711</t>
  </si>
  <si>
    <t>Izolace proti vodě, vlhkosti a plynům</t>
  </si>
  <si>
    <t>34</t>
  </si>
  <si>
    <t>711113117</t>
  </si>
  <si>
    <t>Izolace proti zemní vlhkosti natěradly a tmely za studena na ploše vodorovné V těsnicí stěrkou jednosložkovu na bázi cementu</t>
  </si>
  <si>
    <t>-1766410234</t>
  </si>
  <si>
    <t>https://podminky.urs.cz/item/CS_URS_2022_02/711113117</t>
  </si>
  <si>
    <t>35</t>
  </si>
  <si>
    <t>711113127</t>
  </si>
  <si>
    <t>Izolace proti zemní vlhkosti natěradly a tmely za studena na ploše svislé S těsnicí stěrkou jednosložkovu na bázi cementu</t>
  </si>
  <si>
    <t>-1700041008</t>
  </si>
  <si>
    <t>https://podminky.urs.cz/item/CS_URS_2022_02/711113127</t>
  </si>
  <si>
    <t>2*2" za sprchovým koutem</t>
  </si>
  <si>
    <t>1,5*1" umyvadlo</t>
  </si>
  <si>
    <t>(1,8+1,1+0,75+1,8+1,13+0,53)*0,15" sokl v koupelně a WC 15cm</t>
  </si>
  <si>
    <t>36</t>
  </si>
  <si>
    <t>711199101</t>
  </si>
  <si>
    <t>Provedení izolace proti zemní vlhkosti hydroizolační stěrkou doplňků vodotěsné těsnící pásky pro dilatační a styčné spáry</t>
  </si>
  <si>
    <t>1555380744</t>
  </si>
  <si>
    <t>https://podminky.urs.cz/item/CS_URS_2022_02/711199101</t>
  </si>
  <si>
    <t>1,88*2+1,76*2+2+1,5+1,13*2+0,9+2-0,6-0,7" koupelna, WC</t>
  </si>
  <si>
    <t>37</t>
  </si>
  <si>
    <t>28355021</t>
  </si>
  <si>
    <t>páska pružná těsnící hydroizolační š do 100mm</t>
  </si>
  <si>
    <t>723275241</t>
  </si>
  <si>
    <t>38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</si>
  <si>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</si>
  <si>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</si>
  <si>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</si>
  <si>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-1663493303</t>
  </si>
  <si>
    <t>https://podminky.urs.cz/item/CS_URS_2022_02/998711202</t>
  </si>
  <si>
    <t>721</t>
  </si>
  <si>
    <t>Zdravotechnika - vnitřní kanalizace</t>
  </si>
  <si>
    <t>39</t>
  </si>
  <si>
    <t>721174043</t>
  </si>
  <si>
    <t>Potrubí z trub polypropylenových připojovací DN 50</t>
  </si>
  <si>
    <t>1146622073</t>
  </si>
  <si>
    <t>https://podminky.urs.cz/item/CS_URS_2022_02/721174043</t>
  </si>
  <si>
    <t>40</t>
  </si>
  <si>
    <t>721174045</t>
  </si>
  <si>
    <t>Potrubí z trub polypropylenových připojovací DN 110</t>
  </si>
  <si>
    <t>1892554524</t>
  </si>
  <si>
    <t>https://podminky.urs.cz/item/CS_URS_2022_02/721174045</t>
  </si>
  <si>
    <t>41</t>
  </si>
  <si>
    <t>721194105</t>
  </si>
  <si>
    <t>Vyměření přípojek na potrubí vyvedení a upevnění odpadních výpustek DN 50</t>
  </si>
  <si>
    <t>967750464</t>
  </si>
  <si>
    <t>https://podminky.urs.cz/item/CS_URS_2022_02/721194105</t>
  </si>
  <si>
    <t>42</t>
  </si>
  <si>
    <t>721229111</t>
  </si>
  <si>
    <t>Zápachové uzávěrky montáž zápachových uzávěrek ostatních typů do DN 50</t>
  </si>
  <si>
    <t>569093275</t>
  </si>
  <si>
    <t>https://podminky.urs.cz/item/CS_URS_2022_02/721229111</t>
  </si>
  <si>
    <t>43</t>
  </si>
  <si>
    <t>55161830</t>
  </si>
  <si>
    <t>uzávěrka zápachová pro pračku a myčku podomítková DN 40/50 nerez</t>
  </si>
  <si>
    <t>-299111315</t>
  </si>
  <si>
    <t>44</t>
  </si>
  <si>
    <t>721290111</t>
  </si>
  <si>
    <t>Zkouška těsnosti kanalizace v objektech vodou do DN 125</t>
  </si>
  <si>
    <t>1042099403</t>
  </si>
  <si>
    <t>https://podminky.urs.cz/item/CS_URS_2022_02/721290111</t>
  </si>
  <si>
    <t>45</t>
  </si>
  <si>
    <t>998721203</t>
  </si>
  <si>
    <t>Přesun hmot pro vnitřní kanalizace stanovený procentní sazbou (%) z ceny vodorovná dopravní vzdálenost do 50 m v objektech výšky přes 12 do 24 m</t>
  </si>
  <si>
    <t>801599055</t>
  </si>
  <si>
    <t>https://podminky.urs.cz/item/CS_URS_2022_02/998721203</t>
  </si>
  <si>
    <t>722</t>
  </si>
  <si>
    <t>Zdravotechnika - vnitřní vodovod</t>
  </si>
  <si>
    <t>46</t>
  </si>
  <si>
    <t>722130802</t>
  </si>
  <si>
    <t>Demontáž stávajících rozvodů vody a kanalizace vč. likvidace</t>
  </si>
  <si>
    <t>sou</t>
  </si>
  <si>
    <t>1918885298</t>
  </si>
  <si>
    <t>47</t>
  </si>
  <si>
    <t>722176112</t>
  </si>
  <si>
    <t>Montáž potrubí z plastových trub svařovaných polyfuzně D přes 16 do 20 mm</t>
  </si>
  <si>
    <t>737956753</t>
  </si>
  <si>
    <t>https://podminky.urs.cz/item/CS_URS_2022_02/722176112</t>
  </si>
  <si>
    <t>koupelna, WC a kuchyňská linka</t>
  </si>
  <si>
    <t>7+0,5</t>
  </si>
  <si>
    <t>48</t>
  </si>
  <si>
    <t>28615100</t>
  </si>
  <si>
    <t>trubka tlaková PPR řada PN 10 20x2,2x4000mm</t>
  </si>
  <si>
    <t>-338902348</t>
  </si>
  <si>
    <t>7+1*1,1</t>
  </si>
  <si>
    <t>49</t>
  </si>
  <si>
    <t>722176113</t>
  </si>
  <si>
    <t>Montáž potrubí z plastových trub svařovaných polyfuzně D přes 20 do 25 mm</t>
  </si>
  <si>
    <t>99794595</t>
  </si>
  <si>
    <t>https://podminky.urs.cz/item/CS_URS_2022_02/722176113</t>
  </si>
  <si>
    <t>1+4+7+0,7+0,7+2,5+2,5</t>
  </si>
  <si>
    <t>50</t>
  </si>
  <si>
    <t>28615105</t>
  </si>
  <si>
    <t>trubka tlaková PPR řada PN 10 25x2,3x4000mm</t>
  </si>
  <si>
    <t>-1279585606</t>
  </si>
  <si>
    <t>18,4*1,1</t>
  </si>
  <si>
    <t>51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</si>
  <si>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</si>
  <si>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</si>
  <si>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-1369166917</t>
  </si>
  <si>
    <t>https://podminky.urs.cz/item/CS_URS_2022_02/722181211</t>
  </si>
  <si>
    <t>52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</si>
  <si>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</si>
  <si>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</si>
  <si>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1661318677</t>
  </si>
  <si>
    <t>https://podminky.urs.cz/item/CS_URS_2022_02/722181212</t>
  </si>
  <si>
    <t>53</t>
  </si>
  <si>
    <t>722190401</t>
  </si>
  <si>
    <t>Zřízení přípojek na potrubí vyvedení a upevnění výpustek do DN 25</t>
  </si>
  <si>
    <t>-1345252230</t>
  </si>
  <si>
    <t>https://podminky.urs.cz/item/CS_URS_2022_02/722190401</t>
  </si>
  <si>
    <t>54</t>
  </si>
  <si>
    <t>722220111</t>
  </si>
  <si>
    <t>Armatury s jedním závitem nástěnky pro výtokový ventil G 1/2"</t>
  </si>
  <si>
    <t>-1382830429</t>
  </si>
  <si>
    <t>https://podminky.urs.cz/item/CS_URS_2022_02/722220111</t>
  </si>
  <si>
    <t>55</t>
  </si>
  <si>
    <t>722220121</t>
  </si>
  <si>
    <t>Armatury s jedním závitem nástěnky pro baterii G 1/2"</t>
  </si>
  <si>
    <t>pár</t>
  </si>
  <si>
    <t>1817847984</t>
  </si>
  <si>
    <t>https://podminky.urs.cz/item/CS_URS_2022_02/722220121</t>
  </si>
  <si>
    <t>56</t>
  </si>
  <si>
    <t>722240123</t>
  </si>
  <si>
    <t>Armatury z plastických hmot kohouty (PPR) kulové DN 25</t>
  </si>
  <si>
    <t>-2027239257</t>
  </si>
  <si>
    <t>https://podminky.urs.cz/item/CS_URS_2022_02/722240123</t>
  </si>
  <si>
    <t>57</t>
  </si>
  <si>
    <t>722290234</t>
  </si>
  <si>
    <t>Zkoušky, proplach a desinfekce vodovodního potrubí proplach a desinfekce vodovodního potrubí do DN 80</t>
  </si>
  <si>
    <t>104164472</t>
  </si>
  <si>
    <t>https://podminky.urs.cz/item/CS_URS_2022_02/722290234</t>
  </si>
  <si>
    <t>18,4+7,5</t>
  </si>
  <si>
    <t>58</t>
  </si>
  <si>
    <t>998722203</t>
  </si>
  <si>
    <t>Přesun hmot pro vnitřní vodovod stanovený procentní sazbou (%) z ceny vodorovná dopravní vzdálenost do 50 m v objektech výšky přes 12 do 24 m</t>
  </si>
  <si>
    <t>1430184451</t>
  </si>
  <si>
    <t>725</t>
  </si>
  <si>
    <t>Zdravotechnika - zařizovací předměty</t>
  </si>
  <si>
    <t>59</t>
  </si>
  <si>
    <t>725110811</t>
  </si>
  <si>
    <t>Demontáž klozetů splachovacích s nádrží nebo tlakovým splachovačem</t>
  </si>
  <si>
    <t>soubor</t>
  </si>
  <si>
    <t>-436813061</t>
  </si>
  <si>
    <t>60</t>
  </si>
  <si>
    <t>725119122</t>
  </si>
  <si>
    <t>Zařízení záchodů montáž klozetových mís kombi</t>
  </si>
  <si>
    <t>123173002</t>
  </si>
  <si>
    <t>https://podminky.urs.cz/item/CS_URS_2022_02/725119122</t>
  </si>
  <si>
    <t>61</t>
  </si>
  <si>
    <t>64232071</t>
  </si>
  <si>
    <t>klozet keramický kombinovaný hluboké splachování odpad šikmý bílý 630x400x770mm</t>
  </si>
  <si>
    <t>-1380532372</t>
  </si>
  <si>
    <t>62</t>
  </si>
  <si>
    <t>55166827</t>
  </si>
  <si>
    <t>sedátko záchodové plastové bílé</t>
  </si>
  <si>
    <t>-1229256479</t>
  </si>
  <si>
    <t>63</t>
  </si>
  <si>
    <t>725210821</t>
  </si>
  <si>
    <t>Demontáž umyvadel bez výtokových armatur umyvadel</t>
  </si>
  <si>
    <t>1067776098</t>
  </si>
  <si>
    <t>64</t>
  </si>
  <si>
    <t>725211601</t>
  </si>
  <si>
    <t>Umyvadla keramická bílá bez výtokových armatur připevněná na stěnu šrouby bez sloupu nebo krytu na sifon, šířka umyvadla 500 mm</t>
  </si>
  <si>
    <t>234789214</t>
  </si>
  <si>
    <t>65</t>
  </si>
  <si>
    <t>725240812</t>
  </si>
  <si>
    <t>Demontáž sprchových kabin a vaniček bez výtokových armatur vaniček</t>
  </si>
  <si>
    <t>-147086700</t>
  </si>
  <si>
    <t>https://podminky.urs.cz/item/CS_URS_2022_02/725240812</t>
  </si>
  <si>
    <t>66</t>
  </si>
  <si>
    <t>725241142</t>
  </si>
  <si>
    <t>Sprchové vaničky akrylátové čtvrtkruhové 900x900 mm</t>
  </si>
  <si>
    <t>-1096005411</t>
  </si>
  <si>
    <t>https://podminky.urs.cz/item/CS_URS_2022_02/725241142</t>
  </si>
  <si>
    <t>67</t>
  </si>
  <si>
    <t>725244123</t>
  </si>
  <si>
    <t>Sprchové dveře a zástěny dveře sprchové do niky rámové se skleněnou výplní tl. 5 mm otvíravé dvoukřídlové, na vaničku šířky 900 mm</t>
  </si>
  <si>
    <t>-271900884</t>
  </si>
  <si>
    <t>https://podminky.urs.cz/item/CS_URS_2022_02/725244123</t>
  </si>
  <si>
    <t>68</t>
  </si>
  <si>
    <t>725291641</t>
  </si>
  <si>
    <t>Doplňky zařízení koupelen a záchodů nerezové madlo sprchové 750 x 450 mm</t>
  </si>
  <si>
    <t>1193110562</t>
  </si>
  <si>
    <t>69</t>
  </si>
  <si>
    <t>725319111</t>
  </si>
  <si>
    <t>Dřezy bez výtokových armatur montáž dřezů ostatních typů</t>
  </si>
  <si>
    <t>817424495</t>
  </si>
  <si>
    <t>70</t>
  </si>
  <si>
    <t>55231079</t>
  </si>
  <si>
    <t>dřez nerez s odkládací ploškou vestavný matný 560x480 mm s velkým výtokovým otvorem 3 1/2"</t>
  </si>
  <si>
    <t>62170701</t>
  </si>
  <si>
    <t>71</t>
  </si>
  <si>
    <t>725532116</t>
  </si>
  <si>
    <t>Elektrické ohřívače zásobníkové beztlakové přepadové akumulační s pojistným ventilem závěsné svislé objem nádrže (příkon) 100 l (2,0 kW)</t>
  </si>
  <si>
    <t>-1355836464</t>
  </si>
  <si>
    <t>72</t>
  </si>
  <si>
    <t>725662800</t>
  </si>
  <si>
    <t>Demontáž infrazářičů plynových</t>
  </si>
  <si>
    <t>-584888824</t>
  </si>
  <si>
    <t>https://podminky.urs.cz/item/CS_URS_2022_02/725662800</t>
  </si>
  <si>
    <t>73</t>
  </si>
  <si>
    <t>725819202</t>
  </si>
  <si>
    <t>Ventily montáž ventilů ostatních typů nástěnných G 3/4"</t>
  </si>
  <si>
    <t>-93613152</t>
  </si>
  <si>
    <t>74</t>
  </si>
  <si>
    <t>55111982</t>
  </si>
  <si>
    <t>ventil rohový pračkový 3/4"</t>
  </si>
  <si>
    <t>-1460006704</t>
  </si>
  <si>
    <t>75</t>
  </si>
  <si>
    <t>725820802</t>
  </si>
  <si>
    <t>Demontáž baterií stojánkových do 1 otvoru</t>
  </si>
  <si>
    <t>-1997377344</t>
  </si>
  <si>
    <t>76</t>
  </si>
  <si>
    <t>725829111</t>
  </si>
  <si>
    <t>Baterie dřezové montáž ostatních typů stojánkových G 1/2"</t>
  </si>
  <si>
    <t>887584070</t>
  </si>
  <si>
    <t>https://podminky.urs.cz/item/CS_URS_2022_02/725829111</t>
  </si>
  <si>
    <t>77</t>
  </si>
  <si>
    <t>55143181</t>
  </si>
  <si>
    <t>baterie dřezová páková stojánková do 1 otvoru s otáčivým ústím dl ramínka 265mm</t>
  </si>
  <si>
    <t>365042145</t>
  </si>
  <si>
    <t>78</t>
  </si>
  <si>
    <t>725829131</t>
  </si>
  <si>
    <t>Baterie umyvadlové montáž ostatních typů stojánkových G 1/2"</t>
  </si>
  <si>
    <t>905041358</t>
  </si>
  <si>
    <t>https://podminky.urs.cz/item/CS_URS_2022_02/725829131</t>
  </si>
  <si>
    <t>79</t>
  </si>
  <si>
    <t>55145686</t>
  </si>
  <si>
    <t>baterie umyvadlová stojánková páková</t>
  </si>
  <si>
    <t>993495240</t>
  </si>
  <si>
    <t>80</t>
  </si>
  <si>
    <t>725839101</t>
  </si>
  <si>
    <t>Baterie vanové montáž ostatních typů nástěnných nebo stojánkových G 1/2"</t>
  </si>
  <si>
    <t>883468514</t>
  </si>
  <si>
    <t>https://podminky.urs.cz/item/CS_URS_2022_02/725839101</t>
  </si>
  <si>
    <t>81</t>
  </si>
  <si>
    <t>55144949</t>
  </si>
  <si>
    <t>baterie vanová/sprchová nástěnná páková 150mm chrom</t>
  </si>
  <si>
    <t>-1674953755</t>
  </si>
  <si>
    <t>82</t>
  </si>
  <si>
    <t>725840850</t>
  </si>
  <si>
    <t>Demontáž baterií sprchových diferenciálních do G 3/4 x 1</t>
  </si>
  <si>
    <t>1252105024</t>
  </si>
  <si>
    <t>83</t>
  </si>
  <si>
    <t>725869218</t>
  </si>
  <si>
    <t>Zápachové uzávěrky zařizovacích předmětů montáž zápachových uzávěrek dřezových dvoudílných U-sifonů</t>
  </si>
  <si>
    <t>1069743752</t>
  </si>
  <si>
    <t>https://podminky.urs.cz/item/CS_URS_2022_02/725869218</t>
  </si>
  <si>
    <t>84</t>
  </si>
  <si>
    <t>55161117</t>
  </si>
  <si>
    <t>uzávěrka zápachová dřezová s přípojkou pro myčku a pračku DN 40</t>
  </si>
  <si>
    <t>-1403403185</t>
  </si>
  <si>
    <t>85</t>
  </si>
  <si>
    <t>55161314</t>
  </si>
  <si>
    <t>uzávěrka zápachová umyvadlová s přípojkou pračky DN 40</t>
  </si>
  <si>
    <t>-311560488</t>
  </si>
  <si>
    <t>86</t>
  </si>
  <si>
    <t>55161620</t>
  </si>
  <si>
    <t>uzávěrka zápachová pro vany sprchových koutů samočisticí s kulovým kloubem na odtoku DN 40/50 a přepadovou trubicí</t>
  </si>
  <si>
    <t>1270724191</t>
  </si>
  <si>
    <t>87</t>
  </si>
  <si>
    <t>998725201</t>
  </si>
  <si>
    <t>Přesun hmot pro zařizovací předměty stanovený procentní sazbou (%) z ceny vodorovná dopravní vzdálenost do 50 m v objektech výšky do 6 m</t>
  </si>
  <si>
    <t>-1670356357</t>
  </si>
  <si>
    <t>https://podminky.urs.cz/item/CS_URS_2022_02/998725201</t>
  </si>
  <si>
    <t>741</t>
  </si>
  <si>
    <t>Elektroinstalace - silnoproud</t>
  </si>
  <si>
    <t>88</t>
  </si>
  <si>
    <t>741136201</t>
  </si>
  <si>
    <t>Montáž topných těles elektro. včetně zapojení.</t>
  </si>
  <si>
    <t>-1076329067</t>
  </si>
  <si>
    <t>https://podminky.urs.cz/item/CS_URS_2022_02/741136201</t>
  </si>
  <si>
    <t>89</t>
  </si>
  <si>
    <t>54153062</t>
  </si>
  <si>
    <t>těleso trubkové přímotopné elektrické 1215x600mm 400W</t>
  </si>
  <si>
    <t>1194790312</t>
  </si>
  <si>
    <t>90</t>
  </si>
  <si>
    <t>RMAT0014</t>
  </si>
  <si>
    <t>přímotop deskový na zeď 2000 W</t>
  </si>
  <si>
    <t>-246780715</t>
  </si>
  <si>
    <t>91</t>
  </si>
  <si>
    <t>741125811</t>
  </si>
  <si>
    <t>Případná úprava vedení vodičů, zásuvek, spínačů, lišt, rozvaděčů.</t>
  </si>
  <si>
    <t>soub.</t>
  </si>
  <si>
    <t>1973021531</t>
  </si>
  <si>
    <t>https://podminky.urs.cz/item/CS_URS_2022_02/741125811</t>
  </si>
  <si>
    <t>92</t>
  </si>
  <si>
    <t>741310111.1</t>
  </si>
  <si>
    <t xml:space="preserve">Dodávka a montáž spínačů jedno nebo dvoupólových polozapuštěných nebo zapuštěných se zapojením vodičů bezšroubové připojení ovladačů, rámeček, kryt (Tango, Opus, Prémium,...) </t>
  </si>
  <si>
    <t>-585373082</t>
  </si>
  <si>
    <t>93</t>
  </si>
  <si>
    <t>741313001.1</t>
  </si>
  <si>
    <t>Dodávka a montáž zásuvek domovních se zapojením vodičů bezšroubové připojení polozapuštěných nebo zapuštěných 10/16 A, provedení 2P + PE, rámeček, kryt (Tango, Opus, Prémium, ....)</t>
  </si>
  <si>
    <t>277685883</t>
  </si>
  <si>
    <t>94</t>
  </si>
  <si>
    <t>741370001</t>
  </si>
  <si>
    <t>Montáž svítidel žárovkových se zapojením vodičů bytových nebo společenských místností stropních přisazených 1 zdroj bez skla</t>
  </si>
  <si>
    <t>-1152962296</t>
  </si>
  <si>
    <t>95</t>
  </si>
  <si>
    <t>34513152</t>
  </si>
  <si>
    <t>objímka žárovky E27 svorcová 10x1 keramická 1332-837 s kovovým kroužkem</t>
  </si>
  <si>
    <t>480419284</t>
  </si>
  <si>
    <t>96</t>
  </si>
  <si>
    <t>741370002</t>
  </si>
  <si>
    <t>Montáž svítidel žárovkových se zapojením vodičů bytových nebo společenských místností stropních přisazených 1 zdroj se sklem</t>
  </si>
  <si>
    <t>-207666043</t>
  </si>
  <si>
    <t>97</t>
  </si>
  <si>
    <t>DAM.02785</t>
  </si>
  <si>
    <t>Světlo interierové LED 24W 2208lm 4000K IP44 160° bílá</t>
  </si>
  <si>
    <t>-1509266839</t>
  </si>
  <si>
    <t>98</t>
  </si>
  <si>
    <t>741374011</t>
  </si>
  <si>
    <t>Montáž sporáky se sklokeramickou deskou</t>
  </si>
  <si>
    <t>-1124782244</t>
  </si>
  <si>
    <t>99</t>
  </si>
  <si>
    <t>RMAT0011</t>
  </si>
  <si>
    <t>Sporák elektrický se sklokeramickou varnou deskou</t>
  </si>
  <si>
    <t>557013000</t>
  </si>
  <si>
    <t>100</t>
  </si>
  <si>
    <t>741810001</t>
  </si>
  <si>
    <t>Zkoušky a prohlídky elektrických rozvodů a zařízení celková prohlídka a vyhotovení revizní zprávy pro objem montážních prací do 100 tis. Kč</t>
  </si>
  <si>
    <t>-1175168673</t>
  </si>
  <si>
    <t>101</t>
  </si>
  <si>
    <t>998741201</t>
  </si>
  <si>
    <t>Přesun hmot pro silnoproud stanovený procentní sazbou (%) z ceny vodorovná dopravní vzdálenost do 50 m v objektech výšky do 6 m</t>
  </si>
  <si>
    <t>1738137563</t>
  </si>
  <si>
    <t>https://podminky.urs.cz/item/CS_URS_2022_02/998741201</t>
  </si>
  <si>
    <t>742</t>
  </si>
  <si>
    <t>Elektroinstalace - slaboproud</t>
  </si>
  <si>
    <t>102</t>
  </si>
  <si>
    <t>742121001</t>
  </si>
  <si>
    <t>Montáž kabelů sdělovacích pro vnitřní rozvody počtu žil do 15</t>
  </si>
  <si>
    <t>-425689936</t>
  </si>
  <si>
    <t>https://podminky.urs.cz/item/CS_URS_2022_02/742121001</t>
  </si>
  <si>
    <t>drážky na koaxiální kabel TV</t>
  </si>
  <si>
    <t>103</t>
  </si>
  <si>
    <t>34121122</t>
  </si>
  <si>
    <t>kabel sdělovací jádro Cu plné izolace PVC plášť PVC 100V (SYKY) 5x2x0,5mm2</t>
  </si>
  <si>
    <t>1126047996</t>
  </si>
  <si>
    <t>21*1,2 "Přepočtené koeficientem množství</t>
  </si>
  <si>
    <t>104</t>
  </si>
  <si>
    <t>742210121</t>
  </si>
  <si>
    <t>Montáž hlásiče automatického bodového</t>
  </si>
  <si>
    <t>-1730820481</t>
  </si>
  <si>
    <t>https://podminky.urs.cz/item/CS_URS_2022_02/742210121</t>
  </si>
  <si>
    <t>105</t>
  </si>
  <si>
    <t>40483010</t>
  </si>
  <si>
    <t>detektor kouře a teploty kombinovaný bezdrátový</t>
  </si>
  <si>
    <t>1497913446</t>
  </si>
  <si>
    <t>106</t>
  </si>
  <si>
    <t>742420051</t>
  </si>
  <si>
    <t>Montáž společné televizní antény antenního rozbočovače</t>
  </si>
  <si>
    <t>539895368</t>
  </si>
  <si>
    <t>https://podminky.urs.cz/item/CS_URS_2022_02/742420051</t>
  </si>
  <si>
    <t>107</t>
  </si>
  <si>
    <t>742420121</t>
  </si>
  <si>
    <t>Montáž společné televizní antény televizní zásuvky koncové nebo průběžné</t>
  </si>
  <si>
    <t>235783273</t>
  </si>
  <si>
    <t>https://podminky.urs.cz/item/CS_URS_2022_02/742420121</t>
  </si>
  <si>
    <t>108</t>
  </si>
  <si>
    <t>998742203</t>
  </si>
  <si>
    <t>Přesun hmot pro slaboproud stanovený procentní sazbou (%) z ceny vodorovná dopravní vzdálenost do 50 m v objektech výšky přes 12 do 24 m</t>
  </si>
  <si>
    <t>-970560921</t>
  </si>
  <si>
    <t>751</t>
  </si>
  <si>
    <t>Vzduchotechnika</t>
  </si>
  <si>
    <t>109</t>
  </si>
  <si>
    <t>751111051</t>
  </si>
  <si>
    <t>Montáž ventilátoru axiálního nízkotlakého podhledového, průměru do 100 mm</t>
  </si>
  <si>
    <t>15489554</t>
  </si>
  <si>
    <t>https://podminky.urs.cz/item/CS_URS_2022_02/751111051</t>
  </si>
  <si>
    <t>110</t>
  </si>
  <si>
    <t>42914501</t>
  </si>
  <si>
    <t>ventilátor axiální tichý malý plastový IP45 výkon 8-13W D 100mm</t>
  </si>
  <si>
    <t>836872403</t>
  </si>
  <si>
    <t>111</t>
  </si>
  <si>
    <t>751377011</t>
  </si>
  <si>
    <t>Montáž odsávacích stropů, zákrytů odsávacího zákrytu (digestoř) bytového vestavěného</t>
  </si>
  <si>
    <t>-272113426</t>
  </si>
  <si>
    <t>https://podminky.urs.cz/item/CS_URS_2022_02/751377011</t>
  </si>
  <si>
    <t>112</t>
  </si>
  <si>
    <t>42958001</t>
  </si>
  <si>
    <t>odsavač par vestavěný výsuvný (digestoř) nerez, max. výkon 640 m3/hod</t>
  </si>
  <si>
    <t>-271287438</t>
  </si>
  <si>
    <t>113</t>
  </si>
  <si>
    <t>998751202</t>
  </si>
  <si>
    <t>Přesun hmot pro vzduchotechniku stanovený procentní sazbou (%) z ceny vodorovná dopravní vzdálenost do 50 m v objektech výšky přes 12 do 24 m</t>
  </si>
  <si>
    <t>447833705</t>
  </si>
  <si>
    <t>https://podminky.urs.cz/item/CS_URS_2022_02/998751202</t>
  </si>
  <si>
    <t>763</t>
  </si>
  <si>
    <t>Konstrukce suché výstavby</t>
  </si>
  <si>
    <t>114</t>
  </si>
  <si>
    <t>763172321</t>
  </si>
  <si>
    <t>Montáž dvířek pro konstrukce ze sádrokartonových desek revizních jednoplášťových pro příčky a předsazené stěny velikost (šxv) 150 x 300 mm</t>
  </si>
  <si>
    <t>-656911811</t>
  </si>
  <si>
    <t>https://podminky.urs.cz/item/CS_URS_2022_02/763172321</t>
  </si>
  <si>
    <t>115</t>
  </si>
  <si>
    <t>59030710</t>
  </si>
  <si>
    <t>dvířka revizní jednokřídlá s automatickým zámkem 150x300mm</t>
  </si>
  <si>
    <t>1651299269</t>
  </si>
  <si>
    <t>116</t>
  </si>
  <si>
    <t>998763202</t>
  </si>
  <si>
    <t>Přesun hmot pro dřevostavby stanovený procentní sazbou (%) z ceny vodorovná dopravní vzdálenost do 50 m v objektech výšky přes 12 do 24 m</t>
  </si>
  <si>
    <t>1159583986</t>
  </si>
  <si>
    <t>https://podminky.urs.cz/item/CS_URS_2022_02/998763202</t>
  </si>
  <si>
    <t>766</t>
  </si>
  <si>
    <t>Konstrukce truhlářské</t>
  </si>
  <si>
    <t>117</t>
  </si>
  <si>
    <t>766491851</t>
  </si>
  <si>
    <t>Demontáž ostatních truhlářských konstrukcí prahů dveří jednokřídlových</t>
  </si>
  <si>
    <t>-161671074</t>
  </si>
  <si>
    <t>https://podminky.urs.cz/item/CS_URS_2022_02/766491851</t>
  </si>
  <si>
    <t>118</t>
  </si>
  <si>
    <t>766491853</t>
  </si>
  <si>
    <t>Demontáž ostatních truhlářských konstrukcí prahů dveří dvoukřídlových</t>
  </si>
  <si>
    <t>1865544624</t>
  </si>
  <si>
    <t>https://podminky.urs.cz/item/CS_URS_2022_02/766491853</t>
  </si>
  <si>
    <t>119</t>
  </si>
  <si>
    <t>766622862</t>
  </si>
  <si>
    <t>Demontáž okenních konstrukcí k opětovnému použití vyvěšení křídel dřevěných nebo plastových okenních, plochy otvoru přes 1,5 m2</t>
  </si>
  <si>
    <t>-58203254</t>
  </si>
  <si>
    <t>https://podminky.urs.cz/item/CS_URS_2022_02/766622862</t>
  </si>
  <si>
    <t>120</t>
  </si>
  <si>
    <t>766623921</t>
  </si>
  <si>
    <t>Oprava oken dřevěných zdvojených s kyvnými nebo otočnými křídly zatmelením</t>
  </si>
  <si>
    <t>1976720395</t>
  </si>
  <si>
    <t>https://podminky.urs.cz/item/CS_URS_2022_02/766623921</t>
  </si>
  <si>
    <t>1,83*2,045+1,33*1,99+0,715*1,99+0,424*1,31+1,255*0,38</t>
  </si>
  <si>
    <t>121</t>
  </si>
  <si>
    <t>766624922</t>
  </si>
  <si>
    <t>Oprava oken a dvřeí dřevěných - výměny svislé nebo vodorovné příčky včetně dodání materiálu, dřevěné okapnice, části špalet, atd.</t>
  </si>
  <si>
    <t>1727075358</t>
  </si>
  <si>
    <t>https://podminky.urs.cz/item/CS_URS_2022_02/766624922</t>
  </si>
  <si>
    <t>122</t>
  </si>
  <si>
    <t>766660001</t>
  </si>
  <si>
    <t>Montáž dveřních křídel dřevěných nebo plastových otevíravých do ocelové, dřevěné zárubně povrchově upravených jednokřídlových, šířky do 800 mm</t>
  </si>
  <si>
    <t>-2051805700</t>
  </si>
  <si>
    <t>123</t>
  </si>
  <si>
    <t>766660001.1</t>
  </si>
  <si>
    <t>Montáž dveřních křídel dřevěných nebo plastových otevíravých do ocelové zárubně povrchově upravených jednokřídlových, šířky do 800 mm</t>
  </si>
  <si>
    <t>1256048123</t>
  </si>
  <si>
    <t>124</t>
  </si>
  <si>
    <t>61165340</t>
  </si>
  <si>
    <t>dveře jednokřídlé dřevotřískové protipožární EI (EW) 30 D3 povrch lakovaný plné 900x1970-2100mm</t>
  </si>
  <si>
    <t>-1823591108</t>
  </si>
  <si>
    <t>125</t>
  </si>
  <si>
    <t>766660723</t>
  </si>
  <si>
    <t>Montáž dveřních doplňků dveřního kování interiérového lůžka protiplechu</t>
  </si>
  <si>
    <t>-977954418</t>
  </si>
  <si>
    <t>126</t>
  </si>
  <si>
    <t>766663915</t>
  </si>
  <si>
    <t>Oprava dveřních křídel dřevěných ruční seříznutí dveřních křídel z měkkého dřeva</t>
  </si>
  <si>
    <t>82317631</t>
  </si>
  <si>
    <t>127</t>
  </si>
  <si>
    <t>766666936</t>
  </si>
  <si>
    <t>Výměna zámků a kování včetně dodání materiálu</t>
  </si>
  <si>
    <t>-28736081</t>
  </si>
  <si>
    <t>https://podminky.urs.cz/item/CS_URS_2022_02/766666936</t>
  </si>
  <si>
    <t>2" dveře na WC a komory</t>
  </si>
  <si>
    <t>128</t>
  </si>
  <si>
    <t>766691510</t>
  </si>
  <si>
    <t>Montáž ostatních truhlářských konstrukcí těsnění oken a balkónových dveří ve styku křídel s okenním rámem polyuretanovou páskou</t>
  </si>
  <si>
    <t>CS ÚRS 2022 01</t>
  </si>
  <si>
    <t>-801578373</t>
  </si>
  <si>
    <t>https://podminky.urs.cz/item/CS_URS_2022_01/766691510</t>
  </si>
  <si>
    <t>129</t>
  </si>
  <si>
    <t>59071018</t>
  </si>
  <si>
    <t>páska okenní těsnící PUR jednostranně lepící impregnovaná 10-18x25mm</t>
  </si>
  <si>
    <t>53491074</t>
  </si>
  <si>
    <t>130</t>
  </si>
  <si>
    <t>766691914</t>
  </si>
  <si>
    <t>Ostatní práce vyvěšení nebo zavěšení křídel dřevěných dveřních, plochy do 2 m2</t>
  </si>
  <si>
    <t>877008430</t>
  </si>
  <si>
    <t>https://podminky.urs.cz/item/CS_URS_2022_02/766691914</t>
  </si>
  <si>
    <t>131</t>
  </si>
  <si>
    <t>766691931</t>
  </si>
  <si>
    <t>Ostatní práce seřízení okenního nebo dveřního křídla otvíracího nebo sklápěcího dřevěného</t>
  </si>
  <si>
    <t>44778879</t>
  </si>
  <si>
    <t>https://podminky.urs.cz/item/CS_URS_2022_02/766691931</t>
  </si>
  <si>
    <t>132</t>
  </si>
  <si>
    <t>766692112</t>
  </si>
  <si>
    <t>Montáž ostatních truhlářských konstrukcí záclonových krytů povrchově upravených bez olištování, délky přes 1750 do 2700 mm</t>
  </si>
  <si>
    <t>-1787322199</t>
  </si>
  <si>
    <t>133</t>
  </si>
  <si>
    <t>RMAT0007</t>
  </si>
  <si>
    <t>dodávka gárnyže</t>
  </si>
  <si>
    <t>ks</t>
  </si>
  <si>
    <t>1034706614</t>
  </si>
  <si>
    <t>134</t>
  </si>
  <si>
    <t>766695212</t>
  </si>
  <si>
    <t>Montáž ostatních truhlářských konstrukcí prahů dveří jednokřídlových, šířky do 100 mm</t>
  </si>
  <si>
    <t>-443163749</t>
  </si>
  <si>
    <t>135</t>
  </si>
  <si>
    <t>61187116</t>
  </si>
  <si>
    <t>práh dveřní dřevěný dubový tl 20mm dl 620mm š 100mm</t>
  </si>
  <si>
    <t>-1469396730</t>
  </si>
  <si>
    <t>136</t>
  </si>
  <si>
    <t>61187136</t>
  </si>
  <si>
    <t>práh dveřní dřevěný dubový tl 20mm dl 720mm š 100mm</t>
  </si>
  <si>
    <t>1217647841</t>
  </si>
  <si>
    <t>137</t>
  </si>
  <si>
    <t>61187156</t>
  </si>
  <si>
    <t>práh dveřní dřevěný dubový tl 20mm dl 820mm š 100mm</t>
  </si>
  <si>
    <t>2143769657</t>
  </si>
  <si>
    <t>138</t>
  </si>
  <si>
    <t>766695233</t>
  </si>
  <si>
    <t>Montáž ostatních truhlářských konstrukcí prahů dveří dvoukřídlových, šířky přes 100 mm</t>
  </si>
  <si>
    <t>1122288012</t>
  </si>
  <si>
    <t>https://podminky.urs.cz/item/CS_URS_2022_02/766695233</t>
  </si>
  <si>
    <t>139</t>
  </si>
  <si>
    <t>61187261</t>
  </si>
  <si>
    <t>práh dveřní dřevěný dubový tl 20mm dl 1480mm š 150mm</t>
  </si>
  <si>
    <t>1557180116</t>
  </si>
  <si>
    <t>140</t>
  </si>
  <si>
    <t>766811112</t>
  </si>
  <si>
    <t>Montáž kuchyňské linky od 1200 mm do 2400 mm</t>
  </si>
  <si>
    <t>-1988026844</t>
  </si>
  <si>
    <t>141</t>
  </si>
  <si>
    <t>RMAT0005</t>
  </si>
  <si>
    <t>linka kuchyňská atypická 2400 mm včetně pracovní desky</t>
  </si>
  <si>
    <t>-27899756</t>
  </si>
  <si>
    <t>142</t>
  </si>
  <si>
    <t>766821112</t>
  </si>
  <si>
    <t>Montáž nábytku vestavěného korpusu skříně policové dvoukřídlové</t>
  </si>
  <si>
    <t>-1397001125</t>
  </si>
  <si>
    <t>143</t>
  </si>
  <si>
    <t>RMAT0006</t>
  </si>
  <si>
    <t>skříňka zrcadlová , dveře L/P DEEP 600x15x56 cm bílá s osvětlením</t>
  </si>
  <si>
    <t>1763669722</t>
  </si>
  <si>
    <t>144</t>
  </si>
  <si>
    <t>998766203</t>
  </si>
  <si>
    <t>Přesun hmot pro konstrukce truhlářské stanovený procentní sazbou (%) z ceny vodorovná dopravní vzdálenost do 50 m v objektech výšky přes 12 do 24 m</t>
  </si>
  <si>
    <t>1752119697</t>
  </si>
  <si>
    <t>771</t>
  </si>
  <si>
    <t>Podlahy z dlaždic</t>
  </si>
  <si>
    <t>145</t>
  </si>
  <si>
    <t>771121011</t>
  </si>
  <si>
    <t>Příprava podkladu před provedením dlažby nátěr penetrační na podlahu</t>
  </si>
  <si>
    <t>-372563499</t>
  </si>
  <si>
    <t>https://podminky.urs.cz/item/CS_URS_2022_02/771121011</t>
  </si>
  <si>
    <t>146</t>
  </si>
  <si>
    <t>771151014</t>
  </si>
  <si>
    <t>Příprava podkladu před provedením dlažby samonivelační stěrka min.pevnosti 20 MPa, tloušťky přes 8 do 10 mm</t>
  </si>
  <si>
    <t>-305657240</t>
  </si>
  <si>
    <t>https://podminky.urs.cz/item/CS_URS_2022_02/771151014</t>
  </si>
  <si>
    <t>147</t>
  </si>
  <si>
    <t>771573810</t>
  </si>
  <si>
    <t>Demontáž podlah z dlaždic keramických lepených</t>
  </si>
  <si>
    <t>65546291</t>
  </si>
  <si>
    <t>https://podminky.urs.cz/item/CS_URS_2022_02/771573810</t>
  </si>
  <si>
    <t>148</t>
  </si>
  <si>
    <t>771574113</t>
  </si>
  <si>
    <t>Montáž podlah z dlaždic keramických lepených flexibilním lepidlem maloformátových hladkých přes 12 do 19 ks/m2</t>
  </si>
  <si>
    <t>-916967883</t>
  </si>
  <si>
    <t>https://podminky.urs.cz/item/CS_URS_2022_02/771574113</t>
  </si>
  <si>
    <t>149</t>
  </si>
  <si>
    <t>LSS.TR335061</t>
  </si>
  <si>
    <t>dlaždice slinutá TAURUS GRANIT tmavě béžová 298x298x9mm</t>
  </si>
  <si>
    <t>-726242819</t>
  </si>
  <si>
    <t>4,28*1,1 "Přepočtené koeficientem množství</t>
  </si>
  <si>
    <t>150</t>
  </si>
  <si>
    <t>771577151</t>
  </si>
  <si>
    <t>Montáž podlah z dlaždic keramických kladených do malty Příplatek k cenám za plochu do 5 m2 jednotlivě</t>
  </si>
  <si>
    <t>-96359192</t>
  </si>
  <si>
    <t>https://podminky.urs.cz/item/CS_URS_2022_02/771577151</t>
  </si>
  <si>
    <t>151</t>
  </si>
  <si>
    <t>771577152</t>
  </si>
  <si>
    <t>Montáž podlah z dlaždic keramických kladených do malty Příplatek k cenám za podlahy v omezeném prostoru</t>
  </si>
  <si>
    <t>-199921231</t>
  </si>
  <si>
    <t>https://podminky.urs.cz/item/CS_URS_2022_02/771577152</t>
  </si>
  <si>
    <t>152</t>
  </si>
  <si>
    <t>771591115</t>
  </si>
  <si>
    <t>Podlahy - dokončovací práce spárování silikonem</t>
  </si>
  <si>
    <t>621679946</t>
  </si>
  <si>
    <t>https://podminky.urs.cz/item/CS_URS_2022_02/771591115</t>
  </si>
  <si>
    <t>1,88*2+1,76*2+1,13*2+0,9*2" koupelna a WC</t>
  </si>
  <si>
    <t>153</t>
  </si>
  <si>
    <t>998771203</t>
  </si>
  <si>
    <t>Přesun hmot pro podlahy z dlaždic stanovený procentní sazbou (%) z ceny vodorovná dopravní vzdálenost do 50 m v objektech výšky přes 12 do 24 m</t>
  </si>
  <si>
    <t>1040703773</t>
  </si>
  <si>
    <t>775</t>
  </si>
  <si>
    <t>Podlahy skládané</t>
  </si>
  <si>
    <t>154</t>
  </si>
  <si>
    <t>775591311</t>
  </si>
  <si>
    <t>Skládané podlahy - ostatní práce lakování jednotlivé operace základní lak</t>
  </si>
  <si>
    <t>853202675</t>
  </si>
  <si>
    <t>https://podminky.urs.cz/item/CS_URS_2022_02/775591311</t>
  </si>
  <si>
    <t>155</t>
  </si>
  <si>
    <t>775591312</t>
  </si>
  <si>
    <t>Skládané podlahy - ostatní práce lakování jednotlivé operace vrchní lak pro běžnou zátěž (bytové prostory apod.)</t>
  </si>
  <si>
    <t>-186109416</t>
  </si>
  <si>
    <t>https://podminky.urs.cz/item/CS_URS_2022_02/775591312</t>
  </si>
  <si>
    <t>19,181*2" vrchní lak 2x</t>
  </si>
  <si>
    <t>156</t>
  </si>
  <si>
    <t>775591316</t>
  </si>
  <si>
    <t>Skládané podlahy - ostatní práce lakování jednotlivé operace mezibroušení mezi vrstvami laku</t>
  </si>
  <si>
    <t>720415787</t>
  </si>
  <si>
    <t>https://podminky.urs.cz/item/CS_URS_2022_02/775591316</t>
  </si>
  <si>
    <t>157</t>
  </si>
  <si>
    <t>775591905</t>
  </si>
  <si>
    <t>Ostatní práce při opravách dřevěných podlah tmelení celoplošné, podlah vlysových, parketových</t>
  </si>
  <si>
    <t>-1580967297</t>
  </si>
  <si>
    <t>https://podminky.urs.cz/item/CS_URS_2022_02/775591905</t>
  </si>
  <si>
    <t>158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</si>
  <si>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</si>
  <si>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</si>
  <si>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901984671</t>
  </si>
  <si>
    <t>https://podminky.urs.cz/item/CS_URS_2022_02/775591919</t>
  </si>
  <si>
    <t>159</t>
  </si>
  <si>
    <t>998775203</t>
  </si>
  <si>
    <t>Přesun hmot pro podlahy skládané stanovený procentní sazbou (%) z ceny vodorovná dopravní vzdálenost do 50 m v objektech výšky přes 12 do 24 m</t>
  </si>
  <si>
    <t>2104204632</t>
  </si>
  <si>
    <t>https://podminky.urs.cz/item/CS_URS_2022_02/998775203</t>
  </si>
  <si>
    <t>776</t>
  </si>
  <si>
    <t>Podlahy povlakové</t>
  </si>
  <si>
    <t>160</t>
  </si>
  <si>
    <t>771151012</t>
  </si>
  <si>
    <t>Příprava podkladu před provedením dlažby samonivelační stěrka min.pevnosti 20 MPa, tloušťky přes 3 do 5 mm</t>
  </si>
  <si>
    <t>-1037932524</t>
  </si>
  <si>
    <t>https://podminky.urs.cz/item/CS_URS_2022_02/771151012</t>
  </si>
  <si>
    <t>161</t>
  </si>
  <si>
    <t>776121112</t>
  </si>
  <si>
    <t>Příprava podkladu penetrace vodou ředitelná podlah</t>
  </si>
  <si>
    <t>316324944</t>
  </si>
  <si>
    <t>https://podminky.urs.cz/item/CS_URS_2022_02/776121112</t>
  </si>
  <si>
    <t>162</t>
  </si>
  <si>
    <t>776201812</t>
  </si>
  <si>
    <t>Demontáž povlakových podlahovin lepených ručně s podložkou</t>
  </si>
  <si>
    <t>-356327061</t>
  </si>
  <si>
    <t>https://podminky.urs.cz/item/CS_URS_2022_02/776201812</t>
  </si>
  <si>
    <t>163</t>
  </si>
  <si>
    <t>776221111</t>
  </si>
  <si>
    <t>Montáž podlahovin z PVC lepením standardním lepidlem z pásů standardních</t>
  </si>
  <si>
    <t>-1328040752</t>
  </si>
  <si>
    <t>https://podminky.urs.cz/item/CS_URS_2022_02/776221111</t>
  </si>
  <si>
    <t>164</t>
  </si>
  <si>
    <t>28412245</t>
  </si>
  <si>
    <t>krytina podlahová heterogenní š 1,5m tl 2mm</t>
  </si>
  <si>
    <t>-1122160621</t>
  </si>
  <si>
    <t>34,577*1,1</t>
  </si>
  <si>
    <t>165</t>
  </si>
  <si>
    <t>776223111</t>
  </si>
  <si>
    <t>Montáž podlahovin z PVC spoj podlah svařováním za tepla (včetně frézování)</t>
  </si>
  <si>
    <t>1170582441</t>
  </si>
  <si>
    <t>https://podminky.urs.cz/item/CS_URS_2022_02/776223111</t>
  </si>
  <si>
    <t>166</t>
  </si>
  <si>
    <t>776410811</t>
  </si>
  <si>
    <t>Demontáž soklíků nebo lišt pryžových nebo plastových</t>
  </si>
  <si>
    <t>-995867685</t>
  </si>
  <si>
    <t>https://podminky.urs.cz/item/CS_URS_2022_02/776410811</t>
  </si>
  <si>
    <t>6,145*2+3,74*2-1,4-0,6*2-0,85*2" Chodba</t>
  </si>
  <si>
    <t>5*2+3,06*2-0,6*2-0,85" Kuchyň</t>
  </si>
  <si>
    <t>1,495*2+1,33*2-0,6" Komora</t>
  </si>
  <si>
    <t>1,495*2+3,655-0,8-0,6-1,3" Pokoj</t>
  </si>
  <si>
    <t>167</t>
  </si>
  <si>
    <t>776411111</t>
  </si>
  <si>
    <t>Montáž soklíků lepením obvodových, výšky do 80 mm</t>
  </si>
  <si>
    <t>-668645509</t>
  </si>
  <si>
    <t>https://podminky.urs.cz/item/CS_URS_2022_02/776411111</t>
  </si>
  <si>
    <t>168</t>
  </si>
  <si>
    <t>28411008</t>
  </si>
  <si>
    <t>lišta soklová PVC 16x60mm</t>
  </si>
  <si>
    <t>260598900</t>
  </si>
  <si>
    <t>169</t>
  </si>
  <si>
    <t>998776203</t>
  </si>
  <si>
    <t>Přesun hmot pro podlahy povlakové stanovený procentní sazbou (%) z ceny vodorovná dopravní vzdálenost do 50 m v objektech výšky přes 12 do 24 m</t>
  </si>
  <si>
    <t>-929613511</t>
  </si>
  <si>
    <t>781</t>
  </si>
  <si>
    <t>Dokončovací práce - obklady</t>
  </si>
  <si>
    <t>170</t>
  </si>
  <si>
    <t>781121011</t>
  </si>
  <si>
    <t>Příprava podkladu před provedením obkladu nátěr penetrační na stěnu</t>
  </si>
  <si>
    <t>1007162543</t>
  </si>
  <si>
    <t>https://podminky.urs.cz/item/CS_URS_2022_02/781121011</t>
  </si>
  <si>
    <t>171</t>
  </si>
  <si>
    <t>781471810</t>
  </si>
  <si>
    <t>Demontáž obkladů z dlaždic keramických kladených do malty</t>
  </si>
  <si>
    <t>1610161076</t>
  </si>
  <si>
    <t>https://podminky.urs.cz/item/CS_URS_2022_02/781471810</t>
  </si>
  <si>
    <t>172</t>
  </si>
  <si>
    <t>781474113</t>
  </si>
  <si>
    <t>Montáž obkladů vnitřních stěn z dlaždic keramických lepených flexibilním lepidlem maloformátových hladkých přes 12 do 19 ks/m2</t>
  </si>
  <si>
    <t>-1565714406</t>
  </si>
  <si>
    <t>https://podminky.urs.cz/item/CS_URS_2022_02/781474113</t>
  </si>
  <si>
    <t>173</t>
  </si>
  <si>
    <t>59761071</t>
  </si>
  <si>
    <t>obklad keramický hladký přes 12 do 19ks/m2</t>
  </si>
  <si>
    <t>-1746685412</t>
  </si>
  <si>
    <t>20,15*1,1 "Přepočtené koeficientem množství</t>
  </si>
  <si>
    <t>174</t>
  </si>
  <si>
    <t>781477111</t>
  </si>
  <si>
    <t>Montáž obkladů vnitřních stěn z dlaždic keramických Příplatek k cenám za plochu do 10 m2 jednotlivě</t>
  </si>
  <si>
    <t>1985297582</t>
  </si>
  <si>
    <t>https://podminky.urs.cz/item/CS_URS_2022_02/781477111</t>
  </si>
  <si>
    <t>175</t>
  </si>
  <si>
    <t>781477112</t>
  </si>
  <si>
    <t>Montáž obkladů vnitřních stěn z dlaždic keramických Příplatek k cenám za obklady v omezeném prostoru</t>
  </si>
  <si>
    <t>1365108367</t>
  </si>
  <si>
    <t>https://podminky.urs.cz/item/CS_URS_2022_02/781477112</t>
  </si>
  <si>
    <t>176</t>
  </si>
  <si>
    <t>781493111</t>
  </si>
  <si>
    <t>Obklad - dokončující práce profily ukončovací lepené standardním lepidlem rohové</t>
  </si>
  <si>
    <t>252697363</t>
  </si>
  <si>
    <t>https://podminky.urs.cz/item/CS_URS_2022_02/781493111</t>
  </si>
  <si>
    <t>6*1,5+4*2+0,6*1</t>
  </si>
  <si>
    <t>177</t>
  </si>
  <si>
    <t>781493511</t>
  </si>
  <si>
    <t>Obklad - dokončující práce profily ukončovací lepené standardním lepidlem ukončovací</t>
  </si>
  <si>
    <t>-1077699024</t>
  </si>
  <si>
    <t>https://podminky.urs.cz/item/CS_URS_2022_02/781493511</t>
  </si>
  <si>
    <t>1,88*2+1,76*2-1,4</t>
  </si>
  <si>
    <t>0,6*2</t>
  </si>
  <si>
    <t>1,13*2+0,9*2-0,6</t>
  </si>
  <si>
    <t>178</t>
  </si>
  <si>
    <t>998781203</t>
  </si>
  <si>
    <t>Přesun hmot pro obklady keramické stanovený procentní sazbou (%) z ceny vodorovná dopravní vzdálenost do 50 m v objektech výšky přes 12 do 24 m</t>
  </si>
  <si>
    <t>-1081698704</t>
  </si>
  <si>
    <t>783</t>
  </si>
  <si>
    <t>Dokončovací práce - nátěry</t>
  </si>
  <si>
    <t>179</t>
  </si>
  <si>
    <t>783000125</t>
  </si>
  <si>
    <t>Zakrývání konstrukcí včetně pozdějšího odkrytí konstrukcí nebo prvků obalením fólií</t>
  </si>
  <si>
    <t>703350790</t>
  </si>
  <si>
    <t>https://podminky.urs.cz/item/CS_URS_2022_02/783000125</t>
  </si>
  <si>
    <t>180</t>
  </si>
  <si>
    <t>28323156</t>
  </si>
  <si>
    <t>fólie pro malířské potřeby zakrývací tl 41µ 4x5m</t>
  </si>
  <si>
    <t>1418783595</t>
  </si>
  <si>
    <t>181</t>
  </si>
  <si>
    <t>783101205</t>
  </si>
  <si>
    <t>Příprava podkladu truhlářských konstrukcí před provedením nátěru broušení smirkovým papírem nebo plátnem dekorativní</t>
  </si>
  <si>
    <t>1002746301</t>
  </si>
  <si>
    <t>https://podminky.urs.cz/item/CS_URS_2022_02/783101205</t>
  </si>
  <si>
    <t>(0,8*2,675)*4+(0,85*2,15)*4+(0,6*2,15)*2+(0,7*2,15)*2+(2,4*1,5)*2"dveře</t>
  </si>
  <si>
    <t>182</t>
  </si>
  <si>
    <t>783101403</t>
  </si>
  <si>
    <t>Příprava podkladu truhlářských konstrukcí před provedením nátěru oprášení</t>
  </si>
  <si>
    <t>-39610687</t>
  </si>
  <si>
    <t>https://podminky.urs.cz/item/CS_URS_2022_02/783101403</t>
  </si>
  <si>
    <t>183</t>
  </si>
  <si>
    <t>783106805</t>
  </si>
  <si>
    <t>Odstranění nátěrů z truhlářských konstrukcí opálením s obroušením</t>
  </si>
  <si>
    <t>266301447</t>
  </si>
  <si>
    <t>https://podminky.urs.cz/item/CS_URS_2022_02/783106805</t>
  </si>
  <si>
    <t>184</t>
  </si>
  <si>
    <t>783122131</t>
  </si>
  <si>
    <t>Tmelení truhlářských konstrukcí plošné (plné) včetně přebroušení tmelených míst, tmelem disperzním akrylátovým nebo latexovým</t>
  </si>
  <si>
    <t>-1500300661</t>
  </si>
  <si>
    <t>https://podminky.urs.cz/item/CS_URS_2022_02/783122131</t>
  </si>
  <si>
    <t>185</t>
  </si>
  <si>
    <t>783113101</t>
  </si>
  <si>
    <t>Napouštěcí nátěr truhlářských konstrukcí jednonásobný syntetický</t>
  </si>
  <si>
    <t>59362310</t>
  </si>
  <si>
    <t>https://podminky.urs.cz/item/CS_URS_2022_02/783113101</t>
  </si>
  <si>
    <t>1,83*2,045+1,33*1,99+0,715*1,99+0,424*1,31+1,255*0,38" okna</t>
  </si>
  <si>
    <t>186</t>
  </si>
  <si>
    <t>783114101</t>
  </si>
  <si>
    <t>Základní nátěr truhlářských konstrukcí jednonásobný syntetický</t>
  </si>
  <si>
    <t>-1598748811</t>
  </si>
  <si>
    <t>https://podminky.urs.cz/item/CS_URS_2022_02/783114101</t>
  </si>
  <si>
    <t>187</t>
  </si>
  <si>
    <t>783117101</t>
  </si>
  <si>
    <t>Krycí nátěr truhlářských konstrukcí jednonásobný syntetický</t>
  </si>
  <si>
    <t>889880410</t>
  </si>
  <si>
    <t>https://podminky.urs.cz/item/CS_URS_2022_02/783117101</t>
  </si>
  <si>
    <t>188</t>
  </si>
  <si>
    <t>783162201</t>
  </si>
  <si>
    <t>Dotmelení skleněných výplní truhlářských konstrukcí tmelem sklenářským</t>
  </si>
  <si>
    <t>457684995</t>
  </si>
  <si>
    <t>https://podminky.urs.cz/item/CS_URS_2022_02/783162201</t>
  </si>
  <si>
    <t>189</t>
  </si>
  <si>
    <t>783301303</t>
  </si>
  <si>
    <t>Příprava podkladu zámečnických konstrukcí před provedením nátěru odrezivění odrezovačem bezoplachovým</t>
  </si>
  <si>
    <t>243773644</t>
  </si>
  <si>
    <t>https://podminky.urs.cz/item/CS_URS_2022_02/783301303</t>
  </si>
  <si>
    <t xml:space="preserve">1,83*1,1+0,93*1,1" balkónové zábradlí </t>
  </si>
  <si>
    <t>190</t>
  </si>
  <si>
    <t>783301313</t>
  </si>
  <si>
    <t>Příprava podkladu zámečnických konstrukcí před provedením nátěru odmaštění odmašťovačem ředidlovým</t>
  </si>
  <si>
    <t>-1102429304</t>
  </si>
  <si>
    <t>https://podminky.urs.cz/item/CS_URS_2022_02/783301313</t>
  </si>
  <si>
    <t>191</t>
  </si>
  <si>
    <t>783301401</t>
  </si>
  <si>
    <t>Příprava podkladu zámečnických konstrukcí před provedením nátěru ometení</t>
  </si>
  <si>
    <t>-5206640</t>
  </si>
  <si>
    <t>https://podminky.urs.cz/item/CS_URS_2022_02/783301401</t>
  </si>
  <si>
    <t>192</t>
  </si>
  <si>
    <t>783315101</t>
  </si>
  <si>
    <t>Mezinátěr zámečnických konstrukcí jednonásobný syntetický standardní</t>
  </si>
  <si>
    <t>1434163518</t>
  </si>
  <si>
    <t>https://podminky.urs.cz/item/CS_URS_2022_02/783315101</t>
  </si>
  <si>
    <t>193</t>
  </si>
  <si>
    <t>783317101</t>
  </si>
  <si>
    <t>Krycí nátěr (email) zámečnických konstrukcí jednonásobný syntetický standardní</t>
  </si>
  <si>
    <t>-494702170</t>
  </si>
  <si>
    <t>https://podminky.urs.cz/item/CS_URS_2022_02/783317101</t>
  </si>
  <si>
    <t>784</t>
  </si>
  <si>
    <t>Dokončovací práce - malby a tapety</t>
  </si>
  <si>
    <t>194</t>
  </si>
  <si>
    <t>784111011</t>
  </si>
  <si>
    <t>Obroušení podkladu omítky v místnostech výšky do 3,80 m</t>
  </si>
  <si>
    <t>-315349654</t>
  </si>
  <si>
    <t>https://podminky.urs.cz/item/CS_URS_2022_02/784111011</t>
  </si>
  <si>
    <t>58,038" Strop</t>
  </si>
  <si>
    <t>195</t>
  </si>
  <si>
    <t>784111031</t>
  </si>
  <si>
    <t>Omytí podkladu omytí v místnostech výšky do 3,80 m</t>
  </si>
  <si>
    <t>1589984365</t>
  </si>
  <si>
    <t>https://podminky.urs.cz/item/CS_URS_2022_02/784111031</t>
  </si>
  <si>
    <t>196</t>
  </si>
  <si>
    <t>784121001</t>
  </si>
  <si>
    <t>Oškrabání malby v místnostech výšky do 3,80 m</t>
  </si>
  <si>
    <t>1226466544</t>
  </si>
  <si>
    <t>https://podminky.urs.cz/item/CS_URS_2022_02/784121001</t>
  </si>
  <si>
    <t>197</t>
  </si>
  <si>
    <t>784141001</t>
  </si>
  <si>
    <t>Odstranění plísní v místnostech výšky do 3,80 m</t>
  </si>
  <si>
    <t>677754143</t>
  </si>
  <si>
    <t>https://podminky.urs.cz/item/CS_URS_2022_02/784141001</t>
  </si>
  <si>
    <t>4+10+10" komora a WC</t>
  </si>
  <si>
    <t>198</t>
  </si>
  <si>
    <t>784151011</t>
  </si>
  <si>
    <t>Izolování izolačními barvami vodou ředitelnými dvojnásobné v místnostech výšky do 3,80 m</t>
  </si>
  <si>
    <t>462542520</t>
  </si>
  <si>
    <t>https://podminky.urs.cz/item/CS_URS_2022_02/784151011</t>
  </si>
  <si>
    <t>199</t>
  </si>
  <si>
    <t>784161101</t>
  </si>
  <si>
    <t>Bandážování (materiál ve specifikaci) spar a prasklin v místnostech výšky do 3,80 m</t>
  </si>
  <si>
    <t>1991155732</t>
  </si>
  <si>
    <t>https://podminky.urs.cz/item/CS_URS_2022_02/784161101</t>
  </si>
  <si>
    <t>200</t>
  </si>
  <si>
    <t>59030680</t>
  </si>
  <si>
    <t>páska ze skelných vláken pro SDK</t>
  </si>
  <si>
    <t>801969616</t>
  </si>
  <si>
    <t>25*1,05 'Přepočtené koeficientem množství</t>
  </si>
  <si>
    <t>201</t>
  </si>
  <si>
    <t>784181131</t>
  </si>
  <si>
    <t>Penetrace podkladu jednonásobná fungicidní akrylátová bezbarvá v místnostech výšky do 3,80 m</t>
  </si>
  <si>
    <t>-2048868481</t>
  </si>
  <si>
    <t>https://podminky.urs.cz/item/CS_URS_2022_02/784181131</t>
  </si>
  <si>
    <t>202</t>
  </si>
  <si>
    <t>784221101</t>
  </si>
  <si>
    <t>Malby z malířských směsí otěruvzdorných za sucha dvojnásobné, bílé za sucha otěruvzdorné dobře v místnostech výšky do 3,80 m</t>
  </si>
  <si>
    <t>-1992802670</t>
  </si>
  <si>
    <t>787</t>
  </si>
  <si>
    <t>Dokončovací práce - zasklívání</t>
  </si>
  <si>
    <t>203</t>
  </si>
  <si>
    <t>787601931</t>
  </si>
  <si>
    <t>Zasklívání oken a dveří přetmelení s odstraněním starého tmelu a za zasklení sklem tl. 2 až 6 mm bez drátěné vložky</t>
  </si>
  <si>
    <t>1081686818</t>
  </si>
  <si>
    <t>https://podminky.urs.cz/item/CS_URS_2022_02/787601931</t>
  </si>
  <si>
    <t>204</t>
  </si>
  <si>
    <t>998787203</t>
  </si>
  <si>
    <t>Přesun hmot pro zasklívání stanovený procentní sazbou (%) z ceny vodorovná dopravní vzdálenost do 50 m v objektech výšky přes 12 do 24 m</t>
  </si>
  <si>
    <t>1072383589</t>
  </si>
  <si>
    <t>https://podminky.urs.cz/item/CS_URS_2022_02/998787203</t>
  </si>
  <si>
    <t>VRN</t>
  </si>
  <si>
    <t>Vedlejší rozpočtové náklady</t>
  </si>
  <si>
    <t>VRN3</t>
  </si>
  <si>
    <t>Zařízení staveniště</t>
  </si>
  <si>
    <t>205</t>
  </si>
  <si>
    <t>030001000</t>
  </si>
  <si>
    <t>1024</t>
  </si>
  <si>
    <t>1606833795</t>
  </si>
  <si>
    <t>https://podminky.urs.cz/item/CS_URS_2022_02/030001000</t>
  </si>
  <si>
    <t>VRN7</t>
  </si>
  <si>
    <t>Provozní vlivy</t>
  </si>
  <si>
    <t>206</t>
  </si>
  <si>
    <t>070001000</t>
  </si>
  <si>
    <t>-1319945094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</si>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</sst>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42291131" TargetMode="External" /><Relationship Id="rId2" Type="http://schemas.openxmlformats.org/officeDocument/2006/relationships/hyperlink" Target="https://podminky.urs.cz/item/CS_URS_2023_01/342291141" TargetMode="External" /><Relationship Id="rId3" Type="http://schemas.openxmlformats.org/officeDocument/2006/relationships/hyperlink" Target="https://podminky.urs.cz/item/CS_URS_2022_02/346244356" TargetMode="External" /><Relationship Id="rId4" Type="http://schemas.openxmlformats.org/officeDocument/2006/relationships/hyperlink" Target="https://podminky.urs.cz/item/CS_URS_2022_02/611131121" TargetMode="External" /><Relationship Id="rId5" Type="http://schemas.openxmlformats.org/officeDocument/2006/relationships/hyperlink" Target="https://podminky.urs.cz/item/CS_URS_2022_02/611321131" TargetMode="External" /><Relationship Id="rId6" Type="http://schemas.openxmlformats.org/officeDocument/2006/relationships/hyperlink" Target="https://podminky.urs.cz/item/CS_URS_2022_02/612131121" TargetMode="External" /><Relationship Id="rId7" Type="http://schemas.openxmlformats.org/officeDocument/2006/relationships/hyperlink" Target="https://podminky.urs.cz/item/CS_URS_2022_02/612135101" TargetMode="External" /><Relationship Id="rId8" Type="http://schemas.openxmlformats.org/officeDocument/2006/relationships/hyperlink" Target="https://podminky.urs.cz/item/CS_URS_2022_02/612311131" TargetMode="External" /><Relationship Id="rId9" Type="http://schemas.openxmlformats.org/officeDocument/2006/relationships/hyperlink" Target="https://podminky.urs.cz/item/CS_URS_2022_02/612321121" TargetMode="External" /><Relationship Id="rId10" Type="http://schemas.openxmlformats.org/officeDocument/2006/relationships/hyperlink" Target="https://podminky.urs.cz/item/CS_URS_2022_02/612321191" TargetMode="External" /><Relationship Id="rId11" Type="http://schemas.openxmlformats.org/officeDocument/2006/relationships/hyperlink" Target="https://podminky.urs.cz/item/CS_URS_2023_01/619995001" TargetMode="External" /><Relationship Id="rId12" Type="http://schemas.openxmlformats.org/officeDocument/2006/relationships/hyperlink" Target="https://podminky.urs.cz/item/CS_URS_2023_01/642944121" TargetMode="External" /><Relationship Id="rId13" Type="http://schemas.openxmlformats.org/officeDocument/2006/relationships/hyperlink" Target="https://podminky.urs.cz/item/CS_URS_2022_02/949101111" TargetMode="External" /><Relationship Id="rId14" Type="http://schemas.openxmlformats.org/officeDocument/2006/relationships/hyperlink" Target="https://podminky.urs.cz/item/CS_URS_2022_02/952901108" TargetMode="External" /><Relationship Id="rId15" Type="http://schemas.openxmlformats.org/officeDocument/2006/relationships/hyperlink" Target="https://podminky.urs.cz/item/CS_URS_2022_02/952901114" TargetMode="External" /><Relationship Id="rId16" Type="http://schemas.openxmlformats.org/officeDocument/2006/relationships/hyperlink" Target="https://podminky.urs.cz/item/CS_URS_2022_02/952902031" TargetMode="External" /><Relationship Id="rId17" Type="http://schemas.openxmlformats.org/officeDocument/2006/relationships/hyperlink" Target="https://podminky.urs.cz/item/CS_URS_2022_02/962031132" TargetMode="External" /><Relationship Id="rId18" Type="http://schemas.openxmlformats.org/officeDocument/2006/relationships/hyperlink" Target="https://podminky.urs.cz/item/CS_URS_2023_01/962031132.1" TargetMode="External" /><Relationship Id="rId19" Type="http://schemas.openxmlformats.org/officeDocument/2006/relationships/hyperlink" Target="https://podminky.urs.cz/item/CS_URS_2023_01/965046111" TargetMode="External" /><Relationship Id="rId20" Type="http://schemas.openxmlformats.org/officeDocument/2006/relationships/hyperlink" Target="https://podminky.urs.cz/item/CS_URS_2023_01/965046119" TargetMode="External" /><Relationship Id="rId21" Type="http://schemas.openxmlformats.org/officeDocument/2006/relationships/hyperlink" Target="https://podminky.urs.cz/item/CS_URS_2022_02/974031121" TargetMode="External" /><Relationship Id="rId22" Type="http://schemas.openxmlformats.org/officeDocument/2006/relationships/hyperlink" Target="https://podminky.urs.cz/item/CS_URS_2022_02/974031132" TargetMode="External" /><Relationship Id="rId23" Type="http://schemas.openxmlformats.org/officeDocument/2006/relationships/hyperlink" Target="https://podminky.urs.cz/item/CS_URS_2022_02/978013191" TargetMode="External" /><Relationship Id="rId24" Type="http://schemas.openxmlformats.org/officeDocument/2006/relationships/hyperlink" Target="https://podminky.urs.cz/item/CS_URS_2022_02/978035117" TargetMode="External" /><Relationship Id="rId25" Type="http://schemas.openxmlformats.org/officeDocument/2006/relationships/hyperlink" Target="https://podminky.urs.cz/item/CS_URS_2022_02/997002511" TargetMode="External" /><Relationship Id="rId26" Type="http://schemas.openxmlformats.org/officeDocument/2006/relationships/hyperlink" Target="https://podminky.urs.cz/item/CS_URS_2022_02/997002519" TargetMode="External" /><Relationship Id="rId27" Type="http://schemas.openxmlformats.org/officeDocument/2006/relationships/hyperlink" Target="https://podminky.urs.cz/item/CS_URS_2022_02/997002611" TargetMode="External" /><Relationship Id="rId28" Type="http://schemas.openxmlformats.org/officeDocument/2006/relationships/hyperlink" Target="https://podminky.urs.cz/item/CS_URS_2022_02/997013153" TargetMode="External" /><Relationship Id="rId29" Type="http://schemas.openxmlformats.org/officeDocument/2006/relationships/hyperlink" Target="https://podminky.urs.cz/item/CS_URS_2022_02/997013219" TargetMode="External" /><Relationship Id="rId30" Type="http://schemas.openxmlformats.org/officeDocument/2006/relationships/hyperlink" Target="https://podminky.urs.cz/item/CS_URS_2022_02/997013609" TargetMode="External" /><Relationship Id="rId31" Type="http://schemas.openxmlformats.org/officeDocument/2006/relationships/hyperlink" Target="https://podminky.urs.cz/item/CS_URS_2022_02/998017002" TargetMode="External" /><Relationship Id="rId32" Type="http://schemas.openxmlformats.org/officeDocument/2006/relationships/hyperlink" Target="https://podminky.urs.cz/item/CS_URS_2022_02/711113117" TargetMode="External" /><Relationship Id="rId33" Type="http://schemas.openxmlformats.org/officeDocument/2006/relationships/hyperlink" Target="https://podminky.urs.cz/item/CS_URS_2022_02/711113127" TargetMode="External" /><Relationship Id="rId34" Type="http://schemas.openxmlformats.org/officeDocument/2006/relationships/hyperlink" Target="https://podminky.urs.cz/item/CS_URS_2022_02/711199101" TargetMode="External" /><Relationship Id="rId35" Type="http://schemas.openxmlformats.org/officeDocument/2006/relationships/hyperlink" Target="https://podminky.urs.cz/item/CS_URS_2022_02/998711202" TargetMode="External" /><Relationship Id="rId36" Type="http://schemas.openxmlformats.org/officeDocument/2006/relationships/hyperlink" Target="https://podminky.urs.cz/item/CS_URS_2022_02/721174043" TargetMode="External" /><Relationship Id="rId37" Type="http://schemas.openxmlformats.org/officeDocument/2006/relationships/hyperlink" Target="https://podminky.urs.cz/item/CS_URS_2022_02/721174045" TargetMode="External" /><Relationship Id="rId38" Type="http://schemas.openxmlformats.org/officeDocument/2006/relationships/hyperlink" Target="https://podminky.urs.cz/item/CS_URS_2022_02/721194105" TargetMode="External" /><Relationship Id="rId39" Type="http://schemas.openxmlformats.org/officeDocument/2006/relationships/hyperlink" Target="https://podminky.urs.cz/item/CS_URS_2022_02/721229111" TargetMode="External" /><Relationship Id="rId40" Type="http://schemas.openxmlformats.org/officeDocument/2006/relationships/hyperlink" Target="https://podminky.urs.cz/item/CS_URS_2022_02/721290111" TargetMode="External" /><Relationship Id="rId41" Type="http://schemas.openxmlformats.org/officeDocument/2006/relationships/hyperlink" Target="https://podminky.urs.cz/item/CS_URS_2022_02/998721203" TargetMode="External" /><Relationship Id="rId42" Type="http://schemas.openxmlformats.org/officeDocument/2006/relationships/hyperlink" Target="https://podminky.urs.cz/item/CS_URS_2022_02/722176112" TargetMode="External" /><Relationship Id="rId43" Type="http://schemas.openxmlformats.org/officeDocument/2006/relationships/hyperlink" Target="https://podminky.urs.cz/item/CS_URS_2022_02/722176113" TargetMode="External" /><Relationship Id="rId44" Type="http://schemas.openxmlformats.org/officeDocument/2006/relationships/hyperlink" Target="https://podminky.urs.cz/item/CS_URS_2022_02/722181211" TargetMode="External" /><Relationship Id="rId45" Type="http://schemas.openxmlformats.org/officeDocument/2006/relationships/hyperlink" Target="https://podminky.urs.cz/item/CS_URS_2022_02/722181212" TargetMode="External" /><Relationship Id="rId46" Type="http://schemas.openxmlformats.org/officeDocument/2006/relationships/hyperlink" Target="https://podminky.urs.cz/item/CS_URS_2022_02/722190401" TargetMode="External" /><Relationship Id="rId47" Type="http://schemas.openxmlformats.org/officeDocument/2006/relationships/hyperlink" Target="https://podminky.urs.cz/item/CS_URS_2022_02/722220111" TargetMode="External" /><Relationship Id="rId48" Type="http://schemas.openxmlformats.org/officeDocument/2006/relationships/hyperlink" Target="https://podminky.urs.cz/item/CS_URS_2022_02/722220121" TargetMode="External" /><Relationship Id="rId49" Type="http://schemas.openxmlformats.org/officeDocument/2006/relationships/hyperlink" Target="https://podminky.urs.cz/item/CS_URS_2022_02/722240123" TargetMode="External" /><Relationship Id="rId50" Type="http://schemas.openxmlformats.org/officeDocument/2006/relationships/hyperlink" Target="https://podminky.urs.cz/item/CS_URS_2022_02/722290234" TargetMode="External" /><Relationship Id="rId51" Type="http://schemas.openxmlformats.org/officeDocument/2006/relationships/hyperlink" Target="https://podminky.urs.cz/item/CS_URS_2022_02/725119122" TargetMode="External" /><Relationship Id="rId52" Type="http://schemas.openxmlformats.org/officeDocument/2006/relationships/hyperlink" Target="https://podminky.urs.cz/item/CS_URS_2022_02/725240812" TargetMode="External" /><Relationship Id="rId53" Type="http://schemas.openxmlformats.org/officeDocument/2006/relationships/hyperlink" Target="https://podminky.urs.cz/item/CS_URS_2022_02/725241142" TargetMode="External" /><Relationship Id="rId54" Type="http://schemas.openxmlformats.org/officeDocument/2006/relationships/hyperlink" Target="https://podminky.urs.cz/item/CS_URS_2022_02/725244123" TargetMode="External" /><Relationship Id="rId55" Type="http://schemas.openxmlformats.org/officeDocument/2006/relationships/hyperlink" Target="https://podminky.urs.cz/item/CS_URS_2022_02/725662800" TargetMode="External" /><Relationship Id="rId56" Type="http://schemas.openxmlformats.org/officeDocument/2006/relationships/hyperlink" Target="https://podminky.urs.cz/item/CS_URS_2022_02/725829111" TargetMode="External" /><Relationship Id="rId57" Type="http://schemas.openxmlformats.org/officeDocument/2006/relationships/hyperlink" Target="https://podminky.urs.cz/item/CS_URS_2022_02/725829131" TargetMode="External" /><Relationship Id="rId58" Type="http://schemas.openxmlformats.org/officeDocument/2006/relationships/hyperlink" Target="https://podminky.urs.cz/item/CS_URS_2022_02/725839101" TargetMode="External" /><Relationship Id="rId59" Type="http://schemas.openxmlformats.org/officeDocument/2006/relationships/hyperlink" Target="https://podminky.urs.cz/item/CS_URS_2022_02/725869218" TargetMode="External" /><Relationship Id="rId60" Type="http://schemas.openxmlformats.org/officeDocument/2006/relationships/hyperlink" Target="https://podminky.urs.cz/item/CS_URS_2022_02/998725201" TargetMode="External" /><Relationship Id="rId61" Type="http://schemas.openxmlformats.org/officeDocument/2006/relationships/hyperlink" Target="https://podminky.urs.cz/item/CS_URS_2022_02/741136201" TargetMode="External" /><Relationship Id="rId62" Type="http://schemas.openxmlformats.org/officeDocument/2006/relationships/hyperlink" Target="https://podminky.urs.cz/item/CS_URS_2022_02/741125811" TargetMode="External" /><Relationship Id="rId63" Type="http://schemas.openxmlformats.org/officeDocument/2006/relationships/hyperlink" Target="https://podminky.urs.cz/item/CS_URS_2022_02/998741201" TargetMode="External" /><Relationship Id="rId64" Type="http://schemas.openxmlformats.org/officeDocument/2006/relationships/hyperlink" Target="https://podminky.urs.cz/item/CS_URS_2022_02/742121001" TargetMode="External" /><Relationship Id="rId65" Type="http://schemas.openxmlformats.org/officeDocument/2006/relationships/hyperlink" Target="https://podminky.urs.cz/item/CS_URS_2022_02/742210121" TargetMode="External" /><Relationship Id="rId66" Type="http://schemas.openxmlformats.org/officeDocument/2006/relationships/hyperlink" Target="https://podminky.urs.cz/item/CS_URS_2022_02/742420051" TargetMode="External" /><Relationship Id="rId67" Type="http://schemas.openxmlformats.org/officeDocument/2006/relationships/hyperlink" Target="https://podminky.urs.cz/item/CS_URS_2022_02/742420121" TargetMode="External" /><Relationship Id="rId68" Type="http://schemas.openxmlformats.org/officeDocument/2006/relationships/hyperlink" Target="https://podminky.urs.cz/item/CS_URS_2022_02/751111051" TargetMode="External" /><Relationship Id="rId69" Type="http://schemas.openxmlformats.org/officeDocument/2006/relationships/hyperlink" Target="https://podminky.urs.cz/item/CS_URS_2022_02/751377011" TargetMode="External" /><Relationship Id="rId70" Type="http://schemas.openxmlformats.org/officeDocument/2006/relationships/hyperlink" Target="https://podminky.urs.cz/item/CS_URS_2022_02/998751202" TargetMode="External" /><Relationship Id="rId71" Type="http://schemas.openxmlformats.org/officeDocument/2006/relationships/hyperlink" Target="https://podminky.urs.cz/item/CS_URS_2022_02/763172321" TargetMode="External" /><Relationship Id="rId72" Type="http://schemas.openxmlformats.org/officeDocument/2006/relationships/hyperlink" Target="https://podminky.urs.cz/item/CS_URS_2022_02/998763202" TargetMode="External" /><Relationship Id="rId73" Type="http://schemas.openxmlformats.org/officeDocument/2006/relationships/hyperlink" Target="https://podminky.urs.cz/item/CS_URS_2022_02/766491851" TargetMode="External" /><Relationship Id="rId74" Type="http://schemas.openxmlformats.org/officeDocument/2006/relationships/hyperlink" Target="https://podminky.urs.cz/item/CS_URS_2022_02/766491853" TargetMode="External" /><Relationship Id="rId75" Type="http://schemas.openxmlformats.org/officeDocument/2006/relationships/hyperlink" Target="https://podminky.urs.cz/item/CS_URS_2022_02/766622862" TargetMode="External" /><Relationship Id="rId76" Type="http://schemas.openxmlformats.org/officeDocument/2006/relationships/hyperlink" Target="https://podminky.urs.cz/item/CS_URS_2022_02/766623921" TargetMode="External" /><Relationship Id="rId77" Type="http://schemas.openxmlformats.org/officeDocument/2006/relationships/hyperlink" Target="https://podminky.urs.cz/item/CS_URS_2022_02/766624922" TargetMode="External" /><Relationship Id="rId78" Type="http://schemas.openxmlformats.org/officeDocument/2006/relationships/hyperlink" Target="https://podminky.urs.cz/item/CS_URS_2022_02/766666936" TargetMode="External" /><Relationship Id="rId79" Type="http://schemas.openxmlformats.org/officeDocument/2006/relationships/hyperlink" Target="https://podminky.urs.cz/item/CS_URS_2022_01/766691510" TargetMode="External" /><Relationship Id="rId80" Type="http://schemas.openxmlformats.org/officeDocument/2006/relationships/hyperlink" Target="https://podminky.urs.cz/item/CS_URS_2022_02/766691914" TargetMode="External" /><Relationship Id="rId81" Type="http://schemas.openxmlformats.org/officeDocument/2006/relationships/hyperlink" Target="https://podminky.urs.cz/item/CS_URS_2022_02/766691931" TargetMode="External" /><Relationship Id="rId82" Type="http://schemas.openxmlformats.org/officeDocument/2006/relationships/hyperlink" Target="https://podminky.urs.cz/item/CS_URS_2022_02/766695233" TargetMode="External" /><Relationship Id="rId83" Type="http://schemas.openxmlformats.org/officeDocument/2006/relationships/hyperlink" Target="https://podminky.urs.cz/item/CS_URS_2022_02/771121011" TargetMode="External" /><Relationship Id="rId84" Type="http://schemas.openxmlformats.org/officeDocument/2006/relationships/hyperlink" Target="https://podminky.urs.cz/item/CS_URS_2022_02/771151014" TargetMode="External" /><Relationship Id="rId85" Type="http://schemas.openxmlformats.org/officeDocument/2006/relationships/hyperlink" Target="https://podminky.urs.cz/item/CS_URS_2022_02/771573810" TargetMode="External" /><Relationship Id="rId86" Type="http://schemas.openxmlformats.org/officeDocument/2006/relationships/hyperlink" Target="https://podminky.urs.cz/item/CS_URS_2022_02/771574113" TargetMode="External" /><Relationship Id="rId87" Type="http://schemas.openxmlformats.org/officeDocument/2006/relationships/hyperlink" Target="https://podminky.urs.cz/item/CS_URS_2022_02/771577151" TargetMode="External" /><Relationship Id="rId88" Type="http://schemas.openxmlformats.org/officeDocument/2006/relationships/hyperlink" Target="https://podminky.urs.cz/item/CS_URS_2022_02/771577152" TargetMode="External" /><Relationship Id="rId89" Type="http://schemas.openxmlformats.org/officeDocument/2006/relationships/hyperlink" Target="https://podminky.urs.cz/item/CS_URS_2022_02/771591115" TargetMode="External" /><Relationship Id="rId90" Type="http://schemas.openxmlformats.org/officeDocument/2006/relationships/hyperlink" Target="https://podminky.urs.cz/item/CS_URS_2022_02/775591311" TargetMode="External" /><Relationship Id="rId91" Type="http://schemas.openxmlformats.org/officeDocument/2006/relationships/hyperlink" Target="https://podminky.urs.cz/item/CS_URS_2022_02/775591312" TargetMode="External" /><Relationship Id="rId92" Type="http://schemas.openxmlformats.org/officeDocument/2006/relationships/hyperlink" Target="https://podminky.urs.cz/item/CS_URS_2022_02/775591316" TargetMode="External" /><Relationship Id="rId93" Type="http://schemas.openxmlformats.org/officeDocument/2006/relationships/hyperlink" Target="https://podminky.urs.cz/item/CS_URS_2022_02/775591905" TargetMode="External" /><Relationship Id="rId94" Type="http://schemas.openxmlformats.org/officeDocument/2006/relationships/hyperlink" Target="https://podminky.urs.cz/item/CS_URS_2022_02/775591919" TargetMode="External" /><Relationship Id="rId95" Type="http://schemas.openxmlformats.org/officeDocument/2006/relationships/hyperlink" Target="https://podminky.urs.cz/item/CS_URS_2022_02/998775203" TargetMode="External" /><Relationship Id="rId96" Type="http://schemas.openxmlformats.org/officeDocument/2006/relationships/hyperlink" Target="https://podminky.urs.cz/item/CS_URS_2022_02/771151012" TargetMode="External" /><Relationship Id="rId97" Type="http://schemas.openxmlformats.org/officeDocument/2006/relationships/hyperlink" Target="https://podminky.urs.cz/item/CS_URS_2022_02/776121112" TargetMode="External" /><Relationship Id="rId98" Type="http://schemas.openxmlformats.org/officeDocument/2006/relationships/hyperlink" Target="https://podminky.urs.cz/item/CS_URS_2022_02/776201812" TargetMode="External" /><Relationship Id="rId99" Type="http://schemas.openxmlformats.org/officeDocument/2006/relationships/hyperlink" Target="https://podminky.urs.cz/item/CS_URS_2022_02/776221111" TargetMode="External" /><Relationship Id="rId100" Type="http://schemas.openxmlformats.org/officeDocument/2006/relationships/hyperlink" Target="https://podminky.urs.cz/item/CS_URS_2022_02/776223111" TargetMode="External" /><Relationship Id="rId101" Type="http://schemas.openxmlformats.org/officeDocument/2006/relationships/hyperlink" Target="https://podminky.urs.cz/item/CS_URS_2022_02/776410811" TargetMode="External" /><Relationship Id="rId102" Type="http://schemas.openxmlformats.org/officeDocument/2006/relationships/hyperlink" Target="https://podminky.urs.cz/item/CS_URS_2022_02/776411111" TargetMode="External" /><Relationship Id="rId103" Type="http://schemas.openxmlformats.org/officeDocument/2006/relationships/hyperlink" Target="https://podminky.urs.cz/item/CS_URS_2022_02/781121011" TargetMode="External" /><Relationship Id="rId104" Type="http://schemas.openxmlformats.org/officeDocument/2006/relationships/hyperlink" Target="https://podminky.urs.cz/item/CS_URS_2022_02/781471810" TargetMode="External" /><Relationship Id="rId105" Type="http://schemas.openxmlformats.org/officeDocument/2006/relationships/hyperlink" Target="https://podminky.urs.cz/item/CS_URS_2022_02/781474113" TargetMode="External" /><Relationship Id="rId106" Type="http://schemas.openxmlformats.org/officeDocument/2006/relationships/hyperlink" Target="https://podminky.urs.cz/item/CS_URS_2022_02/781477111" TargetMode="External" /><Relationship Id="rId107" Type="http://schemas.openxmlformats.org/officeDocument/2006/relationships/hyperlink" Target="https://podminky.urs.cz/item/CS_URS_2022_02/781477112" TargetMode="External" /><Relationship Id="rId108" Type="http://schemas.openxmlformats.org/officeDocument/2006/relationships/hyperlink" Target="https://podminky.urs.cz/item/CS_URS_2022_02/781493111" TargetMode="External" /><Relationship Id="rId109" Type="http://schemas.openxmlformats.org/officeDocument/2006/relationships/hyperlink" Target="https://podminky.urs.cz/item/CS_URS_2022_02/781493511" TargetMode="External" /><Relationship Id="rId110" Type="http://schemas.openxmlformats.org/officeDocument/2006/relationships/hyperlink" Target="https://podminky.urs.cz/item/CS_URS_2022_02/783000125" TargetMode="External" /><Relationship Id="rId111" Type="http://schemas.openxmlformats.org/officeDocument/2006/relationships/hyperlink" Target="https://podminky.urs.cz/item/CS_URS_2022_02/783101205" TargetMode="External" /><Relationship Id="rId112" Type="http://schemas.openxmlformats.org/officeDocument/2006/relationships/hyperlink" Target="https://podminky.urs.cz/item/CS_URS_2022_02/783101403" TargetMode="External" /><Relationship Id="rId113" Type="http://schemas.openxmlformats.org/officeDocument/2006/relationships/hyperlink" Target="https://podminky.urs.cz/item/CS_URS_2022_02/783106805" TargetMode="External" /><Relationship Id="rId114" Type="http://schemas.openxmlformats.org/officeDocument/2006/relationships/hyperlink" Target="https://podminky.urs.cz/item/CS_URS_2022_02/783122131" TargetMode="External" /><Relationship Id="rId115" Type="http://schemas.openxmlformats.org/officeDocument/2006/relationships/hyperlink" Target="https://podminky.urs.cz/item/CS_URS_2022_02/783113101" TargetMode="External" /><Relationship Id="rId116" Type="http://schemas.openxmlformats.org/officeDocument/2006/relationships/hyperlink" Target="https://podminky.urs.cz/item/CS_URS_2022_02/783114101" TargetMode="External" /><Relationship Id="rId117" Type="http://schemas.openxmlformats.org/officeDocument/2006/relationships/hyperlink" Target="https://podminky.urs.cz/item/CS_URS_2022_02/783117101" TargetMode="External" /><Relationship Id="rId118" Type="http://schemas.openxmlformats.org/officeDocument/2006/relationships/hyperlink" Target="https://podminky.urs.cz/item/CS_URS_2022_02/783162201" TargetMode="External" /><Relationship Id="rId119" Type="http://schemas.openxmlformats.org/officeDocument/2006/relationships/hyperlink" Target="https://podminky.urs.cz/item/CS_URS_2022_02/783301303" TargetMode="External" /><Relationship Id="rId120" Type="http://schemas.openxmlformats.org/officeDocument/2006/relationships/hyperlink" Target="https://podminky.urs.cz/item/CS_URS_2022_02/783301313" TargetMode="External" /><Relationship Id="rId121" Type="http://schemas.openxmlformats.org/officeDocument/2006/relationships/hyperlink" Target="https://podminky.urs.cz/item/CS_URS_2022_02/783301401" TargetMode="External" /><Relationship Id="rId122" Type="http://schemas.openxmlformats.org/officeDocument/2006/relationships/hyperlink" Target="https://podminky.urs.cz/item/CS_URS_2022_02/783315101" TargetMode="External" /><Relationship Id="rId123" Type="http://schemas.openxmlformats.org/officeDocument/2006/relationships/hyperlink" Target="https://podminky.urs.cz/item/CS_URS_2022_02/783317101" TargetMode="External" /><Relationship Id="rId124" Type="http://schemas.openxmlformats.org/officeDocument/2006/relationships/hyperlink" Target="https://podminky.urs.cz/item/CS_URS_2022_02/784111011" TargetMode="External" /><Relationship Id="rId125" Type="http://schemas.openxmlformats.org/officeDocument/2006/relationships/hyperlink" Target="https://podminky.urs.cz/item/CS_URS_2022_02/784111031" TargetMode="External" /><Relationship Id="rId126" Type="http://schemas.openxmlformats.org/officeDocument/2006/relationships/hyperlink" Target="https://podminky.urs.cz/item/CS_URS_2022_02/784121001" TargetMode="External" /><Relationship Id="rId127" Type="http://schemas.openxmlformats.org/officeDocument/2006/relationships/hyperlink" Target="https://podminky.urs.cz/item/CS_URS_2022_02/784141001" TargetMode="External" /><Relationship Id="rId128" Type="http://schemas.openxmlformats.org/officeDocument/2006/relationships/hyperlink" Target="https://podminky.urs.cz/item/CS_URS_2022_02/784151011" TargetMode="External" /><Relationship Id="rId129" Type="http://schemas.openxmlformats.org/officeDocument/2006/relationships/hyperlink" Target="https://podminky.urs.cz/item/CS_URS_2022_02/784161101" TargetMode="External" /><Relationship Id="rId130" Type="http://schemas.openxmlformats.org/officeDocument/2006/relationships/hyperlink" Target="https://podminky.urs.cz/item/CS_URS_2022_02/784181131" TargetMode="External" /><Relationship Id="rId131" Type="http://schemas.openxmlformats.org/officeDocument/2006/relationships/hyperlink" Target="https://podminky.urs.cz/item/CS_URS_2022_02/787601931" TargetMode="External" /><Relationship Id="rId132" Type="http://schemas.openxmlformats.org/officeDocument/2006/relationships/hyperlink" Target="https://podminky.urs.cz/item/CS_URS_2022_02/998787203" TargetMode="External" /><Relationship Id="rId133" Type="http://schemas.openxmlformats.org/officeDocument/2006/relationships/hyperlink" Target="https://podminky.urs.cz/item/CS_URS_2022_02/030001000" TargetMode="External" /><Relationship Id="rId1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221030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Plzeňská 452/167, byt č. 452 (10)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Praha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30. 10. 2022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Městká část Praha 5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MAPAMI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'221030 - Plzeňská 452-167...'!J28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'221030 - Plzeňská 452-167...'!P99</f>
        <v>0</v>
      </c>
      <c r="AV55" s="121">
        <f>'221030 - Plzeňská 452-167...'!J31</f>
        <v>0</v>
      </c>
      <c r="AW55" s="121">
        <f>'221030 - Plzeňská 452-167...'!J32</f>
        <v>0</v>
      </c>
      <c r="AX55" s="121">
        <f>'221030 - Plzeňská 452-167...'!J33</f>
        <v>0</v>
      </c>
      <c r="AY55" s="121">
        <f>'221030 - Plzeňská 452-167...'!J34</f>
        <v>0</v>
      </c>
      <c r="AZ55" s="121">
        <f>'221030 - Plzeňská 452-167...'!F31</f>
        <v>0</v>
      </c>
      <c r="BA55" s="121">
        <f>'221030 - Plzeňská 452-167...'!F32</f>
        <v>0</v>
      </c>
      <c r="BB55" s="121">
        <f>'221030 - Plzeňská 452-167...'!F33</f>
        <v>0</v>
      </c>
      <c r="BC55" s="121">
        <f>'221030 - Plzeňská 452-167...'!F34</f>
        <v>0</v>
      </c>
      <c r="BD55" s="123">
        <f>'221030 - Plzeňská 452-167...'!F35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cnPCCezjbK+zf9UoBNInru6gBgIIGdX3oeUog9tgkhCYKmIGexgrMPRDJZ6TeQj0sIMH+MJIcuuPq63qt9VDig==" hashValue="TiBa0zBZoKWmLQfFxeyhOKwy+p4UTpK0PNJPRTQHIacNb7U3MrB6hcJvDfr1O7QnEnky9Azaiza8K6asL4LNKg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21030 - Plzeňská 452-167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79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zakázky'!AN8</f>
        <v>30. 10. 2022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zakázky'!AN13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zakázky'!E14</f>
        <v>Vyplň údaj</v>
      </c>
      <c r="F16" s="132"/>
      <c r="G16" s="132"/>
      <c r="H16" s="132"/>
      <c r="I16" s="129" t="s">
        <v>28</v>
      </c>
      <c r="J16" s="35" t="str">
        <f>'Rekapitulace zakázky'!AN14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zakázky'!AN16="","",'Rekapitulace zakázky'!AN16)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zakázky'!E17="","",'Rekapitulace zakázky'!E17)</f>
        <v xml:space="preserve"> </v>
      </c>
      <c r="F19" s="40"/>
      <c r="G19" s="40"/>
      <c r="H19" s="40"/>
      <c r="I19" s="129" t="s">
        <v>28</v>
      </c>
      <c r="J19" s="132" t="str">
        <f>IF('Rekapitulace zakázky'!AN17="","",'Rekapitulace zakázky'!AN17)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ROUND(J99,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ROUND((SUM(BE99:BE680)),  2)</f>
        <v>0</v>
      </c>
      <c r="G31" s="40"/>
      <c r="H31" s="40"/>
      <c r="I31" s="144">
        <v>0.20999999999999999</v>
      </c>
      <c r="J31" s="143">
        <f>ROUND(((SUM(BE99:BE680))*I31),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ROUND((SUM(BF99:BF680)),  2)</f>
        <v>0</v>
      </c>
      <c r="G32" s="40"/>
      <c r="H32" s="40"/>
      <c r="I32" s="144">
        <v>0.14999999999999999</v>
      </c>
      <c r="J32" s="143">
        <f>ROUND(((SUM(BF99:BF680))*I32),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ROUND((SUM(BG99:BG680)),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ROUND((SUM(BH99:BH680)),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ROUND((SUM(BI99:BI680)),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80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Plzeňská 452/167, byt č. 452 (10)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 xml:space="preserve">Praha </v>
      </c>
      <c r="G48" s="42"/>
      <c r="H48" s="42"/>
      <c r="I48" s="34" t="s">
        <v>23</v>
      </c>
      <c r="J48" s="74" t="str">
        <f>IF(J10="","",J10)</f>
        <v>30. 10. 2022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Městká část Praha 5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MAPAMI s.r.o.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81</v>
      </c>
      <c r="D53" s="157"/>
      <c r="E53" s="157"/>
      <c r="F53" s="157"/>
      <c r="G53" s="157"/>
      <c r="H53" s="157"/>
      <c r="I53" s="157"/>
      <c r="J53" s="158" t="s">
        <v>82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J99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83</v>
      </c>
    </row>
    <row r="56" s="9" customFormat="1" ht="24.96" customHeight="1">
      <c r="A56" s="9"/>
      <c r="B56" s="160"/>
      <c r="C56" s="161"/>
      <c r="D56" s="162" t="s">
        <v>84</v>
      </c>
      <c r="E56" s="163"/>
      <c r="F56" s="163"/>
      <c r="G56" s="163"/>
      <c r="H56" s="163"/>
      <c r="I56" s="163"/>
      <c r="J56" s="164">
        <f>J100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85</v>
      </c>
      <c r="E57" s="169"/>
      <c r="F57" s="169"/>
      <c r="G57" s="169"/>
      <c r="H57" s="169"/>
      <c r="I57" s="169"/>
      <c r="J57" s="170">
        <f>J101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86</v>
      </c>
      <c r="E58" s="169"/>
      <c r="F58" s="169"/>
      <c r="G58" s="169"/>
      <c r="H58" s="169"/>
      <c r="I58" s="169"/>
      <c r="J58" s="170">
        <f>J113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87</v>
      </c>
      <c r="E59" s="169"/>
      <c r="F59" s="169"/>
      <c r="G59" s="169"/>
      <c r="H59" s="169"/>
      <c r="I59" s="169"/>
      <c r="J59" s="170">
        <f>J172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88</v>
      </c>
      <c r="E60" s="169"/>
      <c r="F60" s="169"/>
      <c r="G60" s="169"/>
      <c r="H60" s="169"/>
      <c r="I60" s="169"/>
      <c r="J60" s="170">
        <f>J244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89</v>
      </c>
      <c r="E61" s="169"/>
      <c r="F61" s="169"/>
      <c r="G61" s="169"/>
      <c r="H61" s="169"/>
      <c r="I61" s="169"/>
      <c r="J61" s="170">
        <f>J258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90</v>
      </c>
      <c r="E62" s="163"/>
      <c r="F62" s="163"/>
      <c r="G62" s="163"/>
      <c r="H62" s="163"/>
      <c r="I62" s="163"/>
      <c r="J62" s="164">
        <f>J261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J262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92</v>
      </c>
      <c r="E64" s="169"/>
      <c r="F64" s="169"/>
      <c r="G64" s="169"/>
      <c r="H64" s="169"/>
      <c r="I64" s="169"/>
      <c r="J64" s="170">
        <f>J286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93</v>
      </c>
      <c r="E65" s="169"/>
      <c r="F65" s="169"/>
      <c r="G65" s="169"/>
      <c r="H65" s="169"/>
      <c r="I65" s="169"/>
      <c r="J65" s="170">
        <f>J302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94</v>
      </c>
      <c r="E66" s="169"/>
      <c r="F66" s="169"/>
      <c r="G66" s="169"/>
      <c r="H66" s="169"/>
      <c r="I66" s="169"/>
      <c r="J66" s="170">
        <f>J342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95</v>
      </c>
      <c r="E67" s="169"/>
      <c r="F67" s="169"/>
      <c r="G67" s="169"/>
      <c r="H67" s="169"/>
      <c r="I67" s="169"/>
      <c r="J67" s="170">
        <f>J382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96</v>
      </c>
      <c r="E68" s="169"/>
      <c r="F68" s="169"/>
      <c r="G68" s="169"/>
      <c r="H68" s="169"/>
      <c r="I68" s="169"/>
      <c r="J68" s="170">
        <f>J400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97</v>
      </c>
      <c r="E69" s="169"/>
      <c r="F69" s="169"/>
      <c r="G69" s="169"/>
      <c r="H69" s="169"/>
      <c r="I69" s="169"/>
      <c r="J69" s="170">
        <f>J417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98</v>
      </c>
      <c r="E70" s="169"/>
      <c r="F70" s="169"/>
      <c r="G70" s="169"/>
      <c r="H70" s="169"/>
      <c r="I70" s="169"/>
      <c r="J70" s="170">
        <f>J426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99</v>
      </c>
      <c r="E71" s="169"/>
      <c r="F71" s="169"/>
      <c r="G71" s="169"/>
      <c r="H71" s="169"/>
      <c r="I71" s="169"/>
      <c r="J71" s="170">
        <f>J432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100</v>
      </c>
      <c r="E72" s="169"/>
      <c r="F72" s="169"/>
      <c r="G72" s="169"/>
      <c r="H72" s="169"/>
      <c r="I72" s="169"/>
      <c r="J72" s="170">
        <f>J473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101</v>
      </c>
      <c r="E73" s="169"/>
      <c r="F73" s="169"/>
      <c r="G73" s="169"/>
      <c r="H73" s="169"/>
      <c r="I73" s="169"/>
      <c r="J73" s="170">
        <f>J505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102</v>
      </c>
      <c r="E74" s="169"/>
      <c r="F74" s="169"/>
      <c r="G74" s="169"/>
      <c r="H74" s="169"/>
      <c r="I74" s="169"/>
      <c r="J74" s="170">
        <f>J520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103</v>
      </c>
      <c r="E75" s="169"/>
      <c r="F75" s="169"/>
      <c r="G75" s="169"/>
      <c r="H75" s="169"/>
      <c r="I75" s="169"/>
      <c r="J75" s="170">
        <f>J557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104</v>
      </c>
      <c r="E76" s="169"/>
      <c r="F76" s="169"/>
      <c r="G76" s="169"/>
      <c r="H76" s="169"/>
      <c r="I76" s="169"/>
      <c r="J76" s="170">
        <f>J596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105</v>
      </c>
      <c r="E77" s="169"/>
      <c r="F77" s="169"/>
      <c r="G77" s="169"/>
      <c r="H77" s="169"/>
      <c r="I77" s="169"/>
      <c r="J77" s="170">
        <f>J633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6"/>
      <c r="C78" s="167"/>
      <c r="D78" s="168" t="s">
        <v>106</v>
      </c>
      <c r="E78" s="169"/>
      <c r="F78" s="169"/>
      <c r="G78" s="169"/>
      <c r="H78" s="169"/>
      <c r="I78" s="169"/>
      <c r="J78" s="170">
        <f>J670</f>
        <v>0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60"/>
      <c r="C79" s="161"/>
      <c r="D79" s="162" t="s">
        <v>107</v>
      </c>
      <c r="E79" s="163"/>
      <c r="F79" s="163"/>
      <c r="G79" s="163"/>
      <c r="H79" s="163"/>
      <c r="I79" s="163"/>
      <c r="J79" s="164">
        <f>J675</f>
        <v>0</v>
      </c>
      <c r="K79" s="161"/>
      <c r="L79" s="165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66"/>
      <c r="C80" s="167"/>
      <c r="D80" s="168" t="s">
        <v>108</v>
      </c>
      <c r="E80" s="169"/>
      <c r="F80" s="169"/>
      <c r="G80" s="169"/>
      <c r="H80" s="169"/>
      <c r="I80" s="169"/>
      <c r="J80" s="170">
        <f>J676</f>
        <v>0</v>
      </c>
      <c r="K80" s="167"/>
      <c r="L80" s="17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6"/>
      <c r="C81" s="167"/>
      <c r="D81" s="168" t="s">
        <v>109</v>
      </c>
      <c r="E81" s="169"/>
      <c r="F81" s="169"/>
      <c r="G81" s="169"/>
      <c r="H81" s="169"/>
      <c r="I81" s="169"/>
      <c r="J81" s="170">
        <f>J679</f>
        <v>0</v>
      </c>
      <c r="K81" s="167"/>
      <c r="L81" s="17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5" t="s">
        <v>110</v>
      </c>
      <c r="D88" s="42"/>
      <c r="E88" s="42"/>
      <c r="F88" s="42"/>
      <c r="G88" s="42"/>
      <c r="H88" s="42"/>
      <c r="I88" s="42"/>
      <c r="J88" s="42"/>
      <c r="K88" s="42"/>
      <c r="L88" s="13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16</v>
      </c>
      <c r="D90" s="42"/>
      <c r="E90" s="42"/>
      <c r="F90" s="42"/>
      <c r="G90" s="42"/>
      <c r="H90" s="42"/>
      <c r="I90" s="42"/>
      <c r="J90" s="42"/>
      <c r="K90" s="42"/>
      <c r="L90" s="13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E7</f>
        <v>Plzeňská 452/167, byt č. 452 (10)</v>
      </c>
      <c r="F91" s="42"/>
      <c r="G91" s="42"/>
      <c r="H91" s="42"/>
      <c r="I91" s="42"/>
      <c r="J91" s="42"/>
      <c r="K91" s="42"/>
      <c r="L91" s="13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F10</f>
        <v xml:space="preserve">Praha </v>
      </c>
      <c r="G93" s="42"/>
      <c r="H93" s="42"/>
      <c r="I93" s="34" t="s">
        <v>23</v>
      </c>
      <c r="J93" s="74" t="str">
        <f>IF(J10="","",J10)</f>
        <v>30. 10. 2022</v>
      </c>
      <c r="K93" s="42"/>
      <c r="L93" s="13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25</v>
      </c>
      <c r="D95" s="42"/>
      <c r="E95" s="42"/>
      <c r="F95" s="29" t="str">
        <f>E13</f>
        <v>Městká část Praha 5</v>
      </c>
      <c r="G95" s="42"/>
      <c r="H95" s="42"/>
      <c r="I95" s="34" t="s">
        <v>31</v>
      </c>
      <c r="J95" s="38" t="str">
        <f>E19</f>
        <v xml:space="preserve"> </v>
      </c>
      <c r="K95" s="42"/>
      <c r="L95" s="13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29</v>
      </c>
      <c r="D96" s="42"/>
      <c r="E96" s="42"/>
      <c r="F96" s="29" t="str">
        <f>IF(E16="","",E16)</f>
        <v>Vyplň údaj</v>
      </c>
      <c r="G96" s="42"/>
      <c r="H96" s="42"/>
      <c r="I96" s="34" t="s">
        <v>34</v>
      </c>
      <c r="J96" s="38" t="str">
        <f>E22</f>
        <v>MAPAMI s.r.o.</v>
      </c>
      <c r="K96" s="42"/>
      <c r="L96" s="13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72"/>
      <c r="B98" s="173"/>
      <c r="C98" s="174" t="s">
        <v>111</v>
      </c>
      <c r="D98" s="175" t="s">
        <v>57</v>
      </c>
      <c r="E98" s="175" t="s">
        <v>53</v>
      </c>
      <c r="F98" s="175" t="s">
        <v>54</v>
      </c>
      <c r="G98" s="175" t="s">
        <v>112</v>
      </c>
      <c r="H98" s="175" t="s">
        <v>113</v>
      </c>
      <c r="I98" s="175" t="s">
        <v>114</v>
      </c>
      <c r="J98" s="175" t="s">
        <v>82</v>
      </c>
      <c r="K98" s="176" t="s">
        <v>115</v>
      </c>
      <c r="L98" s="177"/>
      <c r="M98" s="94" t="s">
        <v>19</v>
      </c>
      <c r="N98" s="95" t="s">
        <v>42</v>
      </c>
      <c r="O98" s="95" t="s">
        <v>116</v>
      </c>
      <c r="P98" s="95" t="s">
        <v>117</v>
      </c>
      <c r="Q98" s="95" t="s">
        <v>118</v>
      </c>
      <c r="R98" s="95" t="s">
        <v>119</v>
      </c>
      <c r="S98" s="95" t="s">
        <v>120</v>
      </c>
      <c r="T98" s="96" t="s">
        <v>121</v>
      </c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</row>
    <row r="99" s="2" customFormat="1" ht="22.8" customHeight="1">
      <c r="A99" s="40"/>
      <c r="B99" s="41"/>
      <c r="C99" s="101" t="s">
        <v>122</v>
      </c>
      <c r="D99" s="42"/>
      <c r="E99" s="42"/>
      <c r="F99" s="42"/>
      <c r="G99" s="42"/>
      <c r="H99" s="42"/>
      <c r="I99" s="42"/>
      <c r="J99" s="178">
        <f>BK99</f>
        <v>0</v>
      </c>
      <c r="K99" s="42"/>
      <c r="L99" s="46"/>
      <c r="M99" s="97"/>
      <c r="N99" s="179"/>
      <c r="O99" s="98"/>
      <c r="P99" s="180">
        <f>P100+P261+P675</f>
        <v>0</v>
      </c>
      <c r="Q99" s="98"/>
      <c r="R99" s="180">
        <f>R100+R261+R675</f>
        <v>4.1625278699999999</v>
      </c>
      <c r="S99" s="98"/>
      <c r="T99" s="181">
        <f>T100+T261+T675</f>
        <v>3.6668152000000003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71</v>
      </c>
      <c r="AU99" s="19" t="s">
        <v>83</v>
      </c>
      <c r="BK99" s="182">
        <f>BK100+BK261+BK675</f>
        <v>0</v>
      </c>
    </row>
    <row r="100" s="12" customFormat="1" ht="25.92" customHeight="1">
      <c r="A100" s="12"/>
      <c r="B100" s="183"/>
      <c r="C100" s="184"/>
      <c r="D100" s="185" t="s">
        <v>71</v>
      </c>
      <c r="E100" s="186" t="s">
        <v>123</v>
      </c>
      <c r="F100" s="186" t="s">
        <v>124</v>
      </c>
      <c r="G100" s="184"/>
      <c r="H100" s="184"/>
      <c r="I100" s="187"/>
      <c r="J100" s="188">
        <f>BK100</f>
        <v>0</v>
      </c>
      <c r="K100" s="184"/>
      <c r="L100" s="189"/>
      <c r="M100" s="190"/>
      <c r="N100" s="191"/>
      <c r="O100" s="191"/>
      <c r="P100" s="192">
        <f>P101+P113+P172+P244+P258</f>
        <v>0</v>
      </c>
      <c r="Q100" s="191"/>
      <c r="R100" s="192">
        <f>R101+R113+R172+R244+R258</f>
        <v>2.24464964</v>
      </c>
      <c r="S100" s="191"/>
      <c r="T100" s="193">
        <f>T101+T113+T172+T244+T258</f>
        <v>1.7288422000000001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4" t="s">
        <v>77</v>
      </c>
      <c r="AT100" s="195" t="s">
        <v>71</v>
      </c>
      <c r="AU100" s="195" t="s">
        <v>72</v>
      </c>
      <c r="AY100" s="194" t="s">
        <v>125</v>
      </c>
      <c r="BK100" s="196">
        <f>BK101+BK113+BK172+BK244+BK258</f>
        <v>0</v>
      </c>
    </row>
    <row r="101" s="12" customFormat="1" ht="22.8" customHeight="1">
      <c r="A101" s="12"/>
      <c r="B101" s="183"/>
      <c r="C101" s="184"/>
      <c r="D101" s="185" t="s">
        <v>71</v>
      </c>
      <c r="E101" s="197" t="s">
        <v>126</v>
      </c>
      <c r="F101" s="197" t="s">
        <v>127</v>
      </c>
      <c r="G101" s="184"/>
      <c r="H101" s="184"/>
      <c r="I101" s="187"/>
      <c r="J101" s="198">
        <f>BK101</f>
        <v>0</v>
      </c>
      <c r="K101" s="184"/>
      <c r="L101" s="189"/>
      <c r="M101" s="190"/>
      <c r="N101" s="191"/>
      <c r="O101" s="191"/>
      <c r="P101" s="192">
        <f>SUM(P102:P112)</f>
        <v>0</v>
      </c>
      <c r="Q101" s="191"/>
      <c r="R101" s="192">
        <f>SUM(R102:R112)</f>
        <v>0.07053319999999999</v>
      </c>
      <c r="S101" s="191"/>
      <c r="T101" s="193">
        <f>SUM(T102:T112)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4" t="s">
        <v>77</v>
      </c>
      <c r="AT101" s="195" t="s">
        <v>71</v>
      </c>
      <c r="AU101" s="195" t="s">
        <v>77</v>
      </c>
      <c r="AY101" s="194" t="s">
        <v>125</v>
      </c>
      <c r="BK101" s="196">
        <f>SUM(BK102:BK112)</f>
        <v>0</v>
      </c>
    </row>
    <row r="102" s="2" customFormat="1" ht="16.5" customHeight="1">
      <c r="A102" s="40"/>
      <c r="B102" s="41"/>
      <c r="C102" s="199" t="s">
        <v>77</v>
      </c>
      <c r="D102" s="199" t="s">
        <v>128</v>
      </c>
      <c r="E102" s="200" t="s">
        <v>129</v>
      </c>
      <c r="F102" s="201" t="s">
        <v>130</v>
      </c>
      <c r="G102" s="202" t="s">
        <v>131</v>
      </c>
      <c r="H102" s="203">
        <v>1</v>
      </c>
      <c r="I102" s="204"/>
      <c r="J102" s="205">
        <f>ROUND(I102*H102,2)</f>
        <v>0</v>
      </c>
      <c r="K102" s="201" t="s">
        <v>19</v>
      </c>
      <c r="L102" s="46"/>
      <c r="M102" s="206" t="s">
        <v>19</v>
      </c>
      <c r="N102" s="207" t="s">
        <v>44</v>
      </c>
      <c r="O102" s="86"/>
      <c r="P102" s="208">
        <f>O102*H102</f>
        <v>0</v>
      </c>
      <c r="Q102" s="208">
        <v>0.026280000000000001</v>
      </c>
      <c r="R102" s="208">
        <f>Q102*H102</f>
        <v>0.026280000000000001</v>
      </c>
      <c r="S102" s="208">
        <v>0</v>
      </c>
      <c r="T102" s="209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0" t="s">
        <v>132</v>
      </c>
      <c r="AT102" s="210" t="s">
        <v>128</v>
      </c>
      <c r="AU102" s="210" t="s">
        <v>133</v>
      </c>
      <c r="AY102" s="19" t="s">
        <v>125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9" t="s">
        <v>133</v>
      </c>
      <c r="BK102" s="211">
        <f>ROUND(I102*H102,2)</f>
        <v>0</v>
      </c>
      <c r="BL102" s="19" t="s">
        <v>132</v>
      </c>
      <c r="BM102" s="210" t="s">
        <v>134</v>
      </c>
    </row>
    <row r="103" s="2" customFormat="1" ht="16.5" customHeight="1">
      <c r="A103" s="40"/>
      <c r="B103" s="41"/>
      <c r="C103" s="199" t="s">
        <v>133</v>
      </c>
      <c r="D103" s="199" t="s">
        <v>128</v>
      </c>
      <c r="E103" s="200" t="s">
        <v>135</v>
      </c>
      <c r="F103" s="201" t="s">
        <v>136</v>
      </c>
      <c r="G103" s="202" t="s">
        <v>137</v>
      </c>
      <c r="H103" s="203">
        <v>4</v>
      </c>
      <c r="I103" s="204"/>
      <c r="J103" s="205">
        <f>ROUND(I103*H103,2)</f>
        <v>0</v>
      </c>
      <c r="K103" s="201" t="s">
        <v>138</v>
      </c>
      <c r="L103" s="46"/>
      <c r="M103" s="206" t="s">
        <v>19</v>
      </c>
      <c r="N103" s="207" t="s">
        <v>44</v>
      </c>
      <c r="O103" s="86"/>
      <c r="P103" s="208">
        <f>O103*H103</f>
        <v>0</v>
      </c>
      <c r="Q103" s="208">
        <v>0.00020000000000000001</v>
      </c>
      <c r="R103" s="208">
        <f>Q103*H103</f>
        <v>0.00080000000000000004</v>
      </c>
      <c r="S103" s="208">
        <v>0</v>
      </c>
      <c r="T103" s="209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0" t="s">
        <v>132</v>
      </c>
      <c r="AT103" s="210" t="s">
        <v>128</v>
      </c>
      <c r="AU103" s="210" t="s">
        <v>133</v>
      </c>
      <c r="AY103" s="19" t="s">
        <v>125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9" t="s">
        <v>133</v>
      </c>
      <c r="BK103" s="211">
        <f>ROUND(I103*H103,2)</f>
        <v>0</v>
      </c>
      <c r="BL103" s="19" t="s">
        <v>132</v>
      </c>
      <c r="BM103" s="210" t="s">
        <v>139</v>
      </c>
    </row>
    <row r="104" s="2" customFormat="1">
      <c r="A104" s="40"/>
      <c r="B104" s="41"/>
      <c r="C104" s="42"/>
      <c r="D104" s="212" t="s">
        <v>140</v>
      </c>
      <c r="E104" s="42"/>
      <c r="F104" s="213" t="s">
        <v>141</v>
      </c>
      <c r="G104" s="42"/>
      <c r="H104" s="42"/>
      <c r="I104" s="214"/>
      <c r="J104" s="42"/>
      <c r="K104" s="42"/>
      <c r="L104" s="46"/>
      <c r="M104" s="215"/>
      <c r="N104" s="21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140</v>
      </c>
      <c r="AU104" s="19" t="s">
        <v>133</v>
      </c>
    </row>
    <row r="105" s="13" customFormat="1">
      <c r="A105" s="13"/>
      <c r="B105" s="217"/>
      <c r="C105" s="218"/>
      <c r="D105" s="219" t="s">
        <v>142</v>
      </c>
      <c r="E105" s="220" t="s">
        <v>19</v>
      </c>
      <c r="F105" s="221" t="s">
        <v>143</v>
      </c>
      <c r="G105" s="218"/>
      <c r="H105" s="222">
        <v>4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142</v>
      </c>
      <c r="AU105" s="228" t="s">
        <v>133</v>
      </c>
      <c r="AV105" s="13" t="s">
        <v>133</v>
      </c>
      <c r="AW105" s="13" t="s">
        <v>33</v>
      </c>
      <c r="AX105" s="13" t="s">
        <v>72</v>
      </c>
      <c r="AY105" s="228" t="s">
        <v>125</v>
      </c>
    </row>
    <row r="106" s="14" customFormat="1">
      <c r="A106" s="14"/>
      <c r="B106" s="229"/>
      <c r="C106" s="230"/>
      <c r="D106" s="219" t="s">
        <v>142</v>
      </c>
      <c r="E106" s="231" t="s">
        <v>19</v>
      </c>
      <c r="F106" s="232" t="s">
        <v>144</v>
      </c>
      <c r="G106" s="230"/>
      <c r="H106" s="233">
        <v>4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142</v>
      </c>
      <c r="AU106" s="239" t="s">
        <v>133</v>
      </c>
      <c r="AV106" s="14" t="s">
        <v>132</v>
      </c>
      <c r="AW106" s="14" t="s">
        <v>33</v>
      </c>
      <c r="AX106" s="14" t="s">
        <v>77</v>
      </c>
      <c r="AY106" s="239" t="s">
        <v>125</v>
      </c>
    </row>
    <row r="107" s="2" customFormat="1" ht="16.5" customHeight="1">
      <c r="A107" s="40"/>
      <c r="B107" s="41"/>
      <c r="C107" s="199" t="s">
        <v>126</v>
      </c>
      <c r="D107" s="199" t="s">
        <v>128</v>
      </c>
      <c r="E107" s="200" t="s">
        <v>145</v>
      </c>
      <c r="F107" s="201" t="s">
        <v>146</v>
      </c>
      <c r="G107" s="202" t="s">
        <v>137</v>
      </c>
      <c r="H107" s="203">
        <v>1.25</v>
      </c>
      <c r="I107" s="204"/>
      <c r="J107" s="205">
        <f>ROUND(I107*H107,2)</f>
        <v>0</v>
      </c>
      <c r="K107" s="201" t="s">
        <v>138</v>
      </c>
      <c r="L107" s="46"/>
      <c r="M107" s="206" t="s">
        <v>19</v>
      </c>
      <c r="N107" s="207" t="s">
        <v>44</v>
      </c>
      <c r="O107" s="86"/>
      <c r="P107" s="208">
        <f>O107*H107</f>
        <v>0</v>
      </c>
      <c r="Q107" s="208">
        <v>0.0020400000000000001</v>
      </c>
      <c r="R107" s="208">
        <f>Q107*H107</f>
        <v>0.0025500000000000002</v>
      </c>
      <c r="S107" s="208">
        <v>0</v>
      </c>
      <c r="T107" s="209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0" t="s">
        <v>132</v>
      </c>
      <c r="AT107" s="210" t="s">
        <v>128</v>
      </c>
      <c r="AU107" s="210" t="s">
        <v>133</v>
      </c>
      <c r="AY107" s="19" t="s">
        <v>125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9" t="s">
        <v>133</v>
      </c>
      <c r="BK107" s="211">
        <f>ROUND(I107*H107,2)</f>
        <v>0</v>
      </c>
      <c r="BL107" s="19" t="s">
        <v>132</v>
      </c>
      <c r="BM107" s="210" t="s">
        <v>147</v>
      </c>
    </row>
    <row r="108" s="2" customFormat="1">
      <c r="A108" s="40"/>
      <c r="B108" s="41"/>
      <c r="C108" s="42"/>
      <c r="D108" s="212" t="s">
        <v>140</v>
      </c>
      <c r="E108" s="42"/>
      <c r="F108" s="213" t="s">
        <v>148</v>
      </c>
      <c r="G108" s="42"/>
      <c r="H108" s="42"/>
      <c r="I108" s="214"/>
      <c r="J108" s="42"/>
      <c r="K108" s="42"/>
      <c r="L108" s="46"/>
      <c r="M108" s="215"/>
      <c r="N108" s="21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140</v>
      </c>
      <c r="AU108" s="19" t="s">
        <v>133</v>
      </c>
    </row>
    <row r="109" s="13" customFormat="1">
      <c r="A109" s="13"/>
      <c r="B109" s="217"/>
      <c r="C109" s="218"/>
      <c r="D109" s="219" t="s">
        <v>142</v>
      </c>
      <c r="E109" s="220" t="s">
        <v>19</v>
      </c>
      <c r="F109" s="221" t="s">
        <v>149</v>
      </c>
      <c r="G109" s="218"/>
      <c r="H109" s="222">
        <v>1.25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142</v>
      </c>
      <c r="AU109" s="228" t="s">
        <v>133</v>
      </c>
      <c r="AV109" s="13" t="s">
        <v>133</v>
      </c>
      <c r="AW109" s="13" t="s">
        <v>33</v>
      </c>
      <c r="AX109" s="13" t="s">
        <v>77</v>
      </c>
      <c r="AY109" s="228" t="s">
        <v>125</v>
      </c>
    </row>
    <row r="110" s="2" customFormat="1" ht="24.15" customHeight="1">
      <c r="A110" s="40"/>
      <c r="B110" s="41"/>
      <c r="C110" s="199" t="s">
        <v>132</v>
      </c>
      <c r="D110" s="199" t="s">
        <v>128</v>
      </c>
      <c r="E110" s="200" t="s">
        <v>150</v>
      </c>
      <c r="F110" s="201" t="s">
        <v>151</v>
      </c>
      <c r="G110" s="202" t="s">
        <v>152</v>
      </c>
      <c r="H110" s="203">
        <v>0.71999999999999997</v>
      </c>
      <c r="I110" s="204"/>
      <c r="J110" s="205">
        <f>ROUND(I110*H110,2)</f>
        <v>0</v>
      </c>
      <c r="K110" s="201" t="s">
        <v>153</v>
      </c>
      <c r="L110" s="46"/>
      <c r="M110" s="206" t="s">
        <v>19</v>
      </c>
      <c r="N110" s="207" t="s">
        <v>44</v>
      </c>
      <c r="O110" s="86"/>
      <c r="P110" s="208">
        <f>O110*H110</f>
        <v>0</v>
      </c>
      <c r="Q110" s="208">
        <v>0.056809999999999999</v>
      </c>
      <c r="R110" s="208">
        <f>Q110*H110</f>
        <v>0.040903200000000001</v>
      </c>
      <c r="S110" s="208">
        <v>0</v>
      </c>
      <c r="T110" s="209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0" t="s">
        <v>154</v>
      </c>
      <c r="AT110" s="210" t="s">
        <v>128</v>
      </c>
      <c r="AU110" s="210" t="s">
        <v>133</v>
      </c>
      <c r="AY110" s="19" t="s">
        <v>125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9" t="s">
        <v>133</v>
      </c>
      <c r="BK110" s="211">
        <f>ROUND(I110*H110,2)</f>
        <v>0</v>
      </c>
      <c r="BL110" s="19" t="s">
        <v>154</v>
      </c>
      <c r="BM110" s="210" t="s">
        <v>155</v>
      </c>
    </row>
    <row r="111" s="2" customFormat="1">
      <c r="A111" s="40"/>
      <c r="B111" s="41"/>
      <c r="C111" s="42"/>
      <c r="D111" s="212" t="s">
        <v>140</v>
      </c>
      <c r="E111" s="42"/>
      <c r="F111" s="213" t="s">
        <v>156</v>
      </c>
      <c r="G111" s="42"/>
      <c r="H111" s="42"/>
      <c r="I111" s="214"/>
      <c r="J111" s="42"/>
      <c r="K111" s="42"/>
      <c r="L111" s="46"/>
      <c r="M111" s="215"/>
      <c r="N111" s="21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140</v>
      </c>
      <c r="AU111" s="19" t="s">
        <v>133</v>
      </c>
    </row>
    <row r="112" s="13" customFormat="1">
      <c r="A112" s="13"/>
      <c r="B112" s="217"/>
      <c r="C112" s="218"/>
      <c r="D112" s="219" t="s">
        <v>142</v>
      </c>
      <c r="E112" s="220" t="s">
        <v>19</v>
      </c>
      <c r="F112" s="221" t="s">
        <v>157</v>
      </c>
      <c r="G112" s="218"/>
      <c r="H112" s="222">
        <v>0.71999999999999997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142</v>
      </c>
      <c r="AU112" s="228" t="s">
        <v>133</v>
      </c>
      <c r="AV112" s="13" t="s">
        <v>133</v>
      </c>
      <c r="AW112" s="13" t="s">
        <v>33</v>
      </c>
      <c r="AX112" s="13" t="s">
        <v>77</v>
      </c>
      <c r="AY112" s="228" t="s">
        <v>125</v>
      </c>
    </row>
    <row r="113" s="12" customFormat="1" ht="22.8" customHeight="1">
      <c r="A113" s="12"/>
      <c r="B113" s="183"/>
      <c r="C113" s="184"/>
      <c r="D113" s="185" t="s">
        <v>71</v>
      </c>
      <c r="E113" s="197" t="s">
        <v>158</v>
      </c>
      <c r="F113" s="197" t="s">
        <v>159</v>
      </c>
      <c r="G113" s="184"/>
      <c r="H113" s="184"/>
      <c r="I113" s="187"/>
      <c r="J113" s="198">
        <f>BK113</f>
        <v>0</v>
      </c>
      <c r="K113" s="184"/>
      <c r="L113" s="189"/>
      <c r="M113" s="190"/>
      <c r="N113" s="191"/>
      <c r="O113" s="191"/>
      <c r="P113" s="192">
        <f>SUM(P114:P171)</f>
        <v>0</v>
      </c>
      <c r="Q113" s="191"/>
      <c r="R113" s="192">
        <f>SUM(R114:R171)</f>
        <v>2.1634711000000002</v>
      </c>
      <c r="S113" s="191"/>
      <c r="T113" s="193">
        <f>SUM(T114:T171)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4" t="s">
        <v>77</v>
      </c>
      <c r="AT113" s="195" t="s">
        <v>71</v>
      </c>
      <c r="AU113" s="195" t="s">
        <v>77</v>
      </c>
      <c r="AY113" s="194" t="s">
        <v>125</v>
      </c>
      <c r="BK113" s="196">
        <f>SUM(BK114:BK171)</f>
        <v>0</v>
      </c>
    </row>
    <row r="114" s="2" customFormat="1" ht="16.5" customHeight="1">
      <c r="A114" s="40"/>
      <c r="B114" s="41"/>
      <c r="C114" s="199" t="s">
        <v>160</v>
      </c>
      <c r="D114" s="199" t="s">
        <v>128</v>
      </c>
      <c r="E114" s="200" t="s">
        <v>161</v>
      </c>
      <c r="F114" s="201" t="s">
        <v>162</v>
      </c>
      <c r="G114" s="202" t="s">
        <v>152</v>
      </c>
      <c r="H114" s="203">
        <v>58.037999999999997</v>
      </c>
      <c r="I114" s="204"/>
      <c r="J114" s="205">
        <f>ROUND(I114*H114,2)</f>
        <v>0</v>
      </c>
      <c r="K114" s="201" t="s">
        <v>153</v>
      </c>
      <c r="L114" s="46"/>
      <c r="M114" s="206" t="s">
        <v>19</v>
      </c>
      <c r="N114" s="207" t="s">
        <v>44</v>
      </c>
      <c r="O114" s="86"/>
      <c r="P114" s="208">
        <f>O114*H114</f>
        <v>0</v>
      </c>
      <c r="Q114" s="208">
        <v>0.00025999999999999998</v>
      </c>
      <c r="R114" s="208">
        <f>Q114*H114</f>
        <v>0.015089879999999998</v>
      </c>
      <c r="S114" s="208">
        <v>0</v>
      </c>
      <c r="T114" s="209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0" t="s">
        <v>132</v>
      </c>
      <c r="AT114" s="210" t="s">
        <v>128</v>
      </c>
      <c r="AU114" s="210" t="s">
        <v>133</v>
      </c>
      <c r="AY114" s="19" t="s">
        <v>125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9" t="s">
        <v>133</v>
      </c>
      <c r="BK114" s="211">
        <f>ROUND(I114*H114,2)</f>
        <v>0</v>
      </c>
      <c r="BL114" s="19" t="s">
        <v>132</v>
      </c>
      <c r="BM114" s="210" t="s">
        <v>163</v>
      </c>
    </row>
    <row r="115" s="2" customFormat="1">
      <c r="A115" s="40"/>
      <c r="B115" s="41"/>
      <c r="C115" s="42"/>
      <c r="D115" s="212" t="s">
        <v>140</v>
      </c>
      <c r="E115" s="42"/>
      <c r="F115" s="213" t="s">
        <v>164</v>
      </c>
      <c r="G115" s="42"/>
      <c r="H115" s="42"/>
      <c r="I115" s="214"/>
      <c r="J115" s="42"/>
      <c r="K115" s="42"/>
      <c r="L115" s="46"/>
      <c r="M115" s="215"/>
      <c r="N115" s="21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140</v>
      </c>
      <c r="AU115" s="19" t="s">
        <v>133</v>
      </c>
    </row>
    <row r="116" s="13" customFormat="1">
      <c r="A116" s="13"/>
      <c r="B116" s="217"/>
      <c r="C116" s="218"/>
      <c r="D116" s="219" t="s">
        <v>142</v>
      </c>
      <c r="E116" s="220" t="s">
        <v>19</v>
      </c>
      <c r="F116" s="221" t="s">
        <v>165</v>
      </c>
      <c r="G116" s="218"/>
      <c r="H116" s="222">
        <v>0.97099999999999997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142</v>
      </c>
      <c r="AU116" s="228" t="s">
        <v>133</v>
      </c>
      <c r="AV116" s="13" t="s">
        <v>133</v>
      </c>
      <c r="AW116" s="13" t="s">
        <v>33</v>
      </c>
      <c r="AX116" s="13" t="s">
        <v>72</v>
      </c>
      <c r="AY116" s="228" t="s">
        <v>125</v>
      </c>
    </row>
    <row r="117" s="15" customFormat="1">
      <c r="A117" s="15"/>
      <c r="B117" s="240"/>
      <c r="C117" s="241"/>
      <c r="D117" s="219" t="s">
        <v>142</v>
      </c>
      <c r="E117" s="242" t="s">
        <v>19</v>
      </c>
      <c r="F117" s="243" t="s">
        <v>166</v>
      </c>
      <c r="G117" s="241"/>
      <c r="H117" s="244">
        <v>0.97099999999999997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0" t="s">
        <v>142</v>
      </c>
      <c r="AU117" s="250" t="s">
        <v>133</v>
      </c>
      <c r="AV117" s="15" t="s">
        <v>126</v>
      </c>
      <c r="AW117" s="15" t="s">
        <v>33</v>
      </c>
      <c r="AX117" s="15" t="s">
        <v>72</v>
      </c>
      <c r="AY117" s="250" t="s">
        <v>125</v>
      </c>
    </row>
    <row r="118" s="13" customFormat="1">
      <c r="A118" s="13"/>
      <c r="B118" s="217"/>
      <c r="C118" s="218"/>
      <c r="D118" s="219" t="s">
        <v>142</v>
      </c>
      <c r="E118" s="220" t="s">
        <v>19</v>
      </c>
      <c r="F118" s="221" t="s">
        <v>167</v>
      </c>
      <c r="G118" s="218"/>
      <c r="H118" s="222">
        <v>12.241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142</v>
      </c>
      <c r="AU118" s="228" t="s">
        <v>133</v>
      </c>
      <c r="AV118" s="13" t="s">
        <v>133</v>
      </c>
      <c r="AW118" s="13" t="s">
        <v>33</v>
      </c>
      <c r="AX118" s="13" t="s">
        <v>72</v>
      </c>
      <c r="AY118" s="228" t="s">
        <v>125</v>
      </c>
    </row>
    <row r="119" s="15" customFormat="1">
      <c r="A119" s="15"/>
      <c r="B119" s="240"/>
      <c r="C119" s="241"/>
      <c r="D119" s="219" t="s">
        <v>142</v>
      </c>
      <c r="E119" s="242" t="s">
        <v>19</v>
      </c>
      <c r="F119" s="243" t="s">
        <v>166</v>
      </c>
      <c r="G119" s="241"/>
      <c r="H119" s="244">
        <v>12.241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0" t="s">
        <v>142</v>
      </c>
      <c r="AU119" s="250" t="s">
        <v>133</v>
      </c>
      <c r="AV119" s="15" t="s">
        <v>126</v>
      </c>
      <c r="AW119" s="15" t="s">
        <v>33</v>
      </c>
      <c r="AX119" s="15" t="s">
        <v>72</v>
      </c>
      <c r="AY119" s="250" t="s">
        <v>125</v>
      </c>
    </row>
    <row r="120" s="13" customFormat="1">
      <c r="A120" s="13"/>
      <c r="B120" s="217"/>
      <c r="C120" s="218"/>
      <c r="D120" s="219" t="s">
        <v>142</v>
      </c>
      <c r="E120" s="220" t="s">
        <v>19</v>
      </c>
      <c r="F120" s="221" t="s">
        <v>168</v>
      </c>
      <c r="G120" s="218"/>
      <c r="H120" s="222">
        <v>14.884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142</v>
      </c>
      <c r="AU120" s="228" t="s">
        <v>133</v>
      </c>
      <c r="AV120" s="13" t="s">
        <v>133</v>
      </c>
      <c r="AW120" s="13" t="s">
        <v>33</v>
      </c>
      <c r="AX120" s="13" t="s">
        <v>72</v>
      </c>
      <c r="AY120" s="228" t="s">
        <v>125</v>
      </c>
    </row>
    <row r="121" s="15" customFormat="1">
      <c r="A121" s="15"/>
      <c r="B121" s="240"/>
      <c r="C121" s="241"/>
      <c r="D121" s="219" t="s">
        <v>142</v>
      </c>
      <c r="E121" s="242" t="s">
        <v>19</v>
      </c>
      <c r="F121" s="243" t="s">
        <v>166</v>
      </c>
      <c r="G121" s="241"/>
      <c r="H121" s="244">
        <v>14.884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0" t="s">
        <v>142</v>
      </c>
      <c r="AU121" s="250" t="s">
        <v>133</v>
      </c>
      <c r="AV121" s="15" t="s">
        <v>126</v>
      </c>
      <c r="AW121" s="15" t="s">
        <v>33</v>
      </c>
      <c r="AX121" s="15" t="s">
        <v>72</v>
      </c>
      <c r="AY121" s="250" t="s">
        <v>125</v>
      </c>
    </row>
    <row r="122" s="13" customFormat="1">
      <c r="A122" s="13"/>
      <c r="B122" s="217"/>
      <c r="C122" s="218"/>
      <c r="D122" s="219" t="s">
        <v>142</v>
      </c>
      <c r="E122" s="220" t="s">
        <v>19</v>
      </c>
      <c r="F122" s="221" t="s">
        <v>169</v>
      </c>
      <c r="G122" s="218"/>
      <c r="H122" s="222">
        <v>3.3090000000000002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8" t="s">
        <v>142</v>
      </c>
      <c r="AU122" s="228" t="s">
        <v>133</v>
      </c>
      <c r="AV122" s="13" t="s">
        <v>133</v>
      </c>
      <c r="AW122" s="13" t="s">
        <v>33</v>
      </c>
      <c r="AX122" s="13" t="s">
        <v>72</v>
      </c>
      <c r="AY122" s="228" t="s">
        <v>125</v>
      </c>
    </row>
    <row r="123" s="15" customFormat="1">
      <c r="A123" s="15"/>
      <c r="B123" s="240"/>
      <c r="C123" s="241"/>
      <c r="D123" s="219" t="s">
        <v>142</v>
      </c>
      <c r="E123" s="242" t="s">
        <v>19</v>
      </c>
      <c r="F123" s="243" t="s">
        <v>166</v>
      </c>
      <c r="G123" s="241"/>
      <c r="H123" s="244">
        <v>3.3090000000000002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0" t="s">
        <v>142</v>
      </c>
      <c r="AU123" s="250" t="s">
        <v>133</v>
      </c>
      <c r="AV123" s="15" t="s">
        <v>126</v>
      </c>
      <c r="AW123" s="15" t="s">
        <v>33</v>
      </c>
      <c r="AX123" s="15" t="s">
        <v>72</v>
      </c>
      <c r="AY123" s="250" t="s">
        <v>125</v>
      </c>
    </row>
    <row r="124" s="13" customFormat="1">
      <c r="A124" s="13"/>
      <c r="B124" s="217"/>
      <c r="C124" s="218"/>
      <c r="D124" s="219" t="s">
        <v>142</v>
      </c>
      <c r="E124" s="220" t="s">
        <v>19</v>
      </c>
      <c r="F124" s="221" t="s">
        <v>170</v>
      </c>
      <c r="G124" s="218"/>
      <c r="H124" s="222">
        <v>19.181000000000001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142</v>
      </c>
      <c r="AU124" s="228" t="s">
        <v>133</v>
      </c>
      <c r="AV124" s="13" t="s">
        <v>133</v>
      </c>
      <c r="AW124" s="13" t="s">
        <v>33</v>
      </c>
      <c r="AX124" s="13" t="s">
        <v>72</v>
      </c>
      <c r="AY124" s="228" t="s">
        <v>125</v>
      </c>
    </row>
    <row r="125" s="15" customFormat="1">
      <c r="A125" s="15"/>
      <c r="B125" s="240"/>
      <c r="C125" s="241"/>
      <c r="D125" s="219" t="s">
        <v>142</v>
      </c>
      <c r="E125" s="242" t="s">
        <v>19</v>
      </c>
      <c r="F125" s="243" t="s">
        <v>166</v>
      </c>
      <c r="G125" s="241"/>
      <c r="H125" s="244">
        <v>19.181000000000001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0" t="s">
        <v>142</v>
      </c>
      <c r="AU125" s="250" t="s">
        <v>133</v>
      </c>
      <c r="AV125" s="15" t="s">
        <v>126</v>
      </c>
      <c r="AW125" s="15" t="s">
        <v>33</v>
      </c>
      <c r="AX125" s="15" t="s">
        <v>72</v>
      </c>
      <c r="AY125" s="250" t="s">
        <v>125</v>
      </c>
    </row>
    <row r="126" s="13" customFormat="1">
      <c r="A126" s="13"/>
      <c r="B126" s="217"/>
      <c r="C126" s="218"/>
      <c r="D126" s="219" t="s">
        <v>142</v>
      </c>
      <c r="E126" s="220" t="s">
        <v>19</v>
      </c>
      <c r="F126" s="221" t="s">
        <v>171</v>
      </c>
      <c r="G126" s="218"/>
      <c r="H126" s="222">
        <v>1.988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8" t="s">
        <v>142</v>
      </c>
      <c r="AU126" s="228" t="s">
        <v>133</v>
      </c>
      <c r="AV126" s="13" t="s">
        <v>133</v>
      </c>
      <c r="AW126" s="13" t="s">
        <v>33</v>
      </c>
      <c r="AX126" s="13" t="s">
        <v>72</v>
      </c>
      <c r="AY126" s="228" t="s">
        <v>125</v>
      </c>
    </row>
    <row r="127" s="15" customFormat="1">
      <c r="A127" s="15"/>
      <c r="B127" s="240"/>
      <c r="C127" s="241"/>
      <c r="D127" s="219" t="s">
        <v>142</v>
      </c>
      <c r="E127" s="242" t="s">
        <v>19</v>
      </c>
      <c r="F127" s="243" t="s">
        <v>166</v>
      </c>
      <c r="G127" s="241"/>
      <c r="H127" s="244">
        <v>1.988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0" t="s">
        <v>142</v>
      </c>
      <c r="AU127" s="250" t="s">
        <v>133</v>
      </c>
      <c r="AV127" s="15" t="s">
        <v>126</v>
      </c>
      <c r="AW127" s="15" t="s">
        <v>33</v>
      </c>
      <c r="AX127" s="15" t="s">
        <v>72</v>
      </c>
      <c r="AY127" s="250" t="s">
        <v>125</v>
      </c>
    </row>
    <row r="128" s="13" customFormat="1">
      <c r="A128" s="13"/>
      <c r="B128" s="217"/>
      <c r="C128" s="218"/>
      <c r="D128" s="219" t="s">
        <v>142</v>
      </c>
      <c r="E128" s="220" t="s">
        <v>19</v>
      </c>
      <c r="F128" s="221" t="s">
        <v>172</v>
      </c>
      <c r="G128" s="218"/>
      <c r="H128" s="222">
        <v>5.4640000000000004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8" t="s">
        <v>142</v>
      </c>
      <c r="AU128" s="228" t="s">
        <v>133</v>
      </c>
      <c r="AV128" s="13" t="s">
        <v>133</v>
      </c>
      <c r="AW128" s="13" t="s">
        <v>33</v>
      </c>
      <c r="AX128" s="13" t="s">
        <v>72</v>
      </c>
      <c r="AY128" s="228" t="s">
        <v>125</v>
      </c>
    </row>
    <row r="129" s="15" customFormat="1">
      <c r="A129" s="15"/>
      <c r="B129" s="240"/>
      <c r="C129" s="241"/>
      <c r="D129" s="219" t="s">
        <v>142</v>
      </c>
      <c r="E129" s="242" t="s">
        <v>19</v>
      </c>
      <c r="F129" s="243" t="s">
        <v>166</v>
      </c>
      <c r="G129" s="241"/>
      <c r="H129" s="244">
        <v>5.4640000000000004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0" t="s">
        <v>142</v>
      </c>
      <c r="AU129" s="250" t="s">
        <v>133</v>
      </c>
      <c r="AV129" s="15" t="s">
        <v>126</v>
      </c>
      <c r="AW129" s="15" t="s">
        <v>33</v>
      </c>
      <c r="AX129" s="15" t="s">
        <v>72</v>
      </c>
      <c r="AY129" s="250" t="s">
        <v>125</v>
      </c>
    </row>
    <row r="130" s="14" customFormat="1">
      <c r="A130" s="14"/>
      <c r="B130" s="229"/>
      <c r="C130" s="230"/>
      <c r="D130" s="219" t="s">
        <v>142</v>
      </c>
      <c r="E130" s="231" t="s">
        <v>19</v>
      </c>
      <c r="F130" s="232" t="s">
        <v>144</v>
      </c>
      <c r="G130" s="230"/>
      <c r="H130" s="233">
        <v>58.037999999999997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142</v>
      </c>
      <c r="AU130" s="239" t="s">
        <v>133</v>
      </c>
      <c r="AV130" s="14" t="s">
        <v>132</v>
      </c>
      <c r="AW130" s="14" t="s">
        <v>33</v>
      </c>
      <c r="AX130" s="14" t="s">
        <v>77</v>
      </c>
      <c r="AY130" s="239" t="s">
        <v>125</v>
      </c>
    </row>
    <row r="131" s="2" customFormat="1" ht="21.75" customHeight="1">
      <c r="A131" s="40"/>
      <c r="B131" s="41"/>
      <c r="C131" s="199" t="s">
        <v>158</v>
      </c>
      <c r="D131" s="199" t="s">
        <v>128</v>
      </c>
      <c r="E131" s="200" t="s">
        <v>173</v>
      </c>
      <c r="F131" s="201" t="s">
        <v>174</v>
      </c>
      <c r="G131" s="202" t="s">
        <v>152</v>
      </c>
      <c r="H131" s="203">
        <v>58.037999999999997</v>
      </c>
      <c r="I131" s="204"/>
      <c r="J131" s="205">
        <f>ROUND(I131*H131,2)</f>
        <v>0</v>
      </c>
      <c r="K131" s="201" t="s">
        <v>153</v>
      </c>
      <c r="L131" s="46"/>
      <c r="M131" s="206" t="s">
        <v>19</v>
      </c>
      <c r="N131" s="207" t="s">
        <v>44</v>
      </c>
      <c r="O131" s="86"/>
      <c r="P131" s="208">
        <f>O131*H131</f>
        <v>0</v>
      </c>
      <c r="Q131" s="208">
        <v>0.0030000000000000001</v>
      </c>
      <c r="R131" s="208">
        <f>Q131*H131</f>
        <v>0.17411399999999999</v>
      </c>
      <c r="S131" s="208">
        <v>0</v>
      </c>
      <c r="T131" s="209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0" t="s">
        <v>132</v>
      </c>
      <c r="AT131" s="210" t="s">
        <v>128</v>
      </c>
      <c r="AU131" s="210" t="s">
        <v>133</v>
      </c>
      <c r="AY131" s="19" t="s">
        <v>125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9" t="s">
        <v>133</v>
      </c>
      <c r="BK131" s="211">
        <f>ROUND(I131*H131,2)</f>
        <v>0</v>
      </c>
      <c r="BL131" s="19" t="s">
        <v>132</v>
      </c>
      <c r="BM131" s="210" t="s">
        <v>175</v>
      </c>
    </row>
    <row r="132" s="2" customFormat="1">
      <c r="A132" s="40"/>
      <c r="B132" s="41"/>
      <c r="C132" s="42"/>
      <c r="D132" s="212" t="s">
        <v>140</v>
      </c>
      <c r="E132" s="42"/>
      <c r="F132" s="213" t="s">
        <v>176</v>
      </c>
      <c r="G132" s="42"/>
      <c r="H132" s="42"/>
      <c r="I132" s="214"/>
      <c r="J132" s="42"/>
      <c r="K132" s="42"/>
      <c r="L132" s="46"/>
      <c r="M132" s="215"/>
      <c r="N132" s="216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140</v>
      </c>
      <c r="AU132" s="19" t="s">
        <v>133</v>
      </c>
    </row>
    <row r="133" s="2" customFormat="1" ht="16.5" customHeight="1">
      <c r="A133" s="40"/>
      <c r="B133" s="41"/>
      <c r="C133" s="199" t="s">
        <v>177</v>
      </c>
      <c r="D133" s="199" t="s">
        <v>128</v>
      </c>
      <c r="E133" s="200" t="s">
        <v>178</v>
      </c>
      <c r="F133" s="201" t="s">
        <v>179</v>
      </c>
      <c r="G133" s="202" t="s">
        <v>152</v>
      </c>
      <c r="H133" s="203">
        <v>197.74700000000001</v>
      </c>
      <c r="I133" s="204"/>
      <c r="J133" s="205">
        <f>ROUND(I133*H133,2)</f>
        <v>0</v>
      </c>
      <c r="K133" s="201" t="s">
        <v>153</v>
      </c>
      <c r="L133" s="46"/>
      <c r="M133" s="206" t="s">
        <v>19</v>
      </c>
      <c r="N133" s="207" t="s">
        <v>44</v>
      </c>
      <c r="O133" s="86"/>
      <c r="P133" s="208">
        <f>O133*H133</f>
        <v>0</v>
      </c>
      <c r="Q133" s="208">
        <v>0.00025999999999999998</v>
      </c>
      <c r="R133" s="208">
        <f>Q133*H133</f>
        <v>0.051414219999999997</v>
      </c>
      <c r="S133" s="208">
        <v>0</v>
      </c>
      <c r="T133" s="20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0" t="s">
        <v>132</v>
      </c>
      <c r="AT133" s="210" t="s">
        <v>128</v>
      </c>
      <c r="AU133" s="210" t="s">
        <v>133</v>
      </c>
      <c r="AY133" s="19" t="s">
        <v>125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9" t="s">
        <v>133</v>
      </c>
      <c r="BK133" s="211">
        <f>ROUND(I133*H133,2)</f>
        <v>0</v>
      </c>
      <c r="BL133" s="19" t="s">
        <v>132</v>
      </c>
      <c r="BM133" s="210" t="s">
        <v>180</v>
      </c>
    </row>
    <row r="134" s="2" customFormat="1">
      <c r="A134" s="40"/>
      <c r="B134" s="41"/>
      <c r="C134" s="42"/>
      <c r="D134" s="212" t="s">
        <v>140</v>
      </c>
      <c r="E134" s="42"/>
      <c r="F134" s="213" t="s">
        <v>181</v>
      </c>
      <c r="G134" s="42"/>
      <c r="H134" s="42"/>
      <c r="I134" s="214"/>
      <c r="J134" s="42"/>
      <c r="K134" s="42"/>
      <c r="L134" s="46"/>
      <c r="M134" s="215"/>
      <c r="N134" s="216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140</v>
      </c>
      <c r="AU134" s="19" t="s">
        <v>133</v>
      </c>
    </row>
    <row r="135" s="13" customFormat="1">
      <c r="A135" s="13"/>
      <c r="B135" s="217"/>
      <c r="C135" s="218"/>
      <c r="D135" s="219" t="s">
        <v>142</v>
      </c>
      <c r="E135" s="220" t="s">
        <v>19</v>
      </c>
      <c r="F135" s="221" t="s">
        <v>182</v>
      </c>
      <c r="G135" s="218"/>
      <c r="H135" s="222">
        <v>55.369999999999997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142</v>
      </c>
      <c r="AU135" s="228" t="s">
        <v>133</v>
      </c>
      <c r="AV135" s="13" t="s">
        <v>133</v>
      </c>
      <c r="AW135" s="13" t="s">
        <v>33</v>
      </c>
      <c r="AX135" s="13" t="s">
        <v>72</v>
      </c>
      <c r="AY135" s="228" t="s">
        <v>125</v>
      </c>
    </row>
    <row r="136" s="15" customFormat="1">
      <c r="A136" s="15"/>
      <c r="B136" s="240"/>
      <c r="C136" s="241"/>
      <c r="D136" s="219" t="s">
        <v>142</v>
      </c>
      <c r="E136" s="242" t="s">
        <v>19</v>
      </c>
      <c r="F136" s="243" t="s">
        <v>166</v>
      </c>
      <c r="G136" s="241"/>
      <c r="H136" s="244">
        <v>55.369999999999997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0" t="s">
        <v>142</v>
      </c>
      <c r="AU136" s="250" t="s">
        <v>133</v>
      </c>
      <c r="AV136" s="15" t="s">
        <v>126</v>
      </c>
      <c r="AW136" s="15" t="s">
        <v>33</v>
      </c>
      <c r="AX136" s="15" t="s">
        <v>72</v>
      </c>
      <c r="AY136" s="250" t="s">
        <v>125</v>
      </c>
    </row>
    <row r="137" s="13" customFormat="1">
      <c r="A137" s="13"/>
      <c r="B137" s="217"/>
      <c r="C137" s="218"/>
      <c r="D137" s="219" t="s">
        <v>142</v>
      </c>
      <c r="E137" s="220" t="s">
        <v>19</v>
      </c>
      <c r="F137" s="221" t="s">
        <v>183</v>
      </c>
      <c r="G137" s="218"/>
      <c r="H137" s="222">
        <v>2.4220000000000002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8" t="s">
        <v>142</v>
      </c>
      <c r="AU137" s="228" t="s">
        <v>133</v>
      </c>
      <c r="AV137" s="13" t="s">
        <v>133</v>
      </c>
      <c r="AW137" s="13" t="s">
        <v>33</v>
      </c>
      <c r="AX137" s="13" t="s">
        <v>72</v>
      </c>
      <c r="AY137" s="228" t="s">
        <v>125</v>
      </c>
    </row>
    <row r="138" s="15" customFormat="1">
      <c r="A138" s="15"/>
      <c r="B138" s="240"/>
      <c r="C138" s="241"/>
      <c r="D138" s="219" t="s">
        <v>142</v>
      </c>
      <c r="E138" s="242" t="s">
        <v>19</v>
      </c>
      <c r="F138" s="243" t="s">
        <v>166</v>
      </c>
      <c r="G138" s="241"/>
      <c r="H138" s="244">
        <v>2.4220000000000002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0" t="s">
        <v>142</v>
      </c>
      <c r="AU138" s="250" t="s">
        <v>133</v>
      </c>
      <c r="AV138" s="15" t="s">
        <v>126</v>
      </c>
      <c r="AW138" s="15" t="s">
        <v>33</v>
      </c>
      <c r="AX138" s="15" t="s">
        <v>72</v>
      </c>
      <c r="AY138" s="250" t="s">
        <v>125</v>
      </c>
    </row>
    <row r="139" s="13" customFormat="1">
      <c r="A139" s="13"/>
      <c r="B139" s="217"/>
      <c r="C139" s="218"/>
      <c r="D139" s="219" t="s">
        <v>142</v>
      </c>
      <c r="E139" s="220" t="s">
        <v>19</v>
      </c>
      <c r="F139" s="221" t="s">
        <v>184</v>
      </c>
      <c r="G139" s="218"/>
      <c r="H139" s="222">
        <v>4.6059999999999999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142</v>
      </c>
      <c r="AU139" s="228" t="s">
        <v>133</v>
      </c>
      <c r="AV139" s="13" t="s">
        <v>133</v>
      </c>
      <c r="AW139" s="13" t="s">
        <v>33</v>
      </c>
      <c r="AX139" s="13" t="s">
        <v>72</v>
      </c>
      <c r="AY139" s="228" t="s">
        <v>125</v>
      </c>
    </row>
    <row r="140" s="15" customFormat="1">
      <c r="A140" s="15"/>
      <c r="B140" s="240"/>
      <c r="C140" s="241"/>
      <c r="D140" s="219" t="s">
        <v>142</v>
      </c>
      <c r="E140" s="242" t="s">
        <v>19</v>
      </c>
      <c r="F140" s="243" t="s">
        <v>166</v>
      </c>
      <c r="G140" s="241"/>
      <c r="H140" s="244">
        <v>4.6059999999999999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0" t="s">
        <v>142</v>
      </c>
      <c r="AU140" s="250" t="s">
        <v>133</v>
      </c>
      <c r="AV140" s="15" t="s">
        <v>126</v>
      </c>
      <c r="AW140" s="15" t="s">
        <v>33</v>
      </c>
      <c r="AX140" s="15" t="s">
        <v>72</v>
      </c>
      <c r="AY140" s="250" t="s">
        <v>125</v>
      </c>
    </row>
    <row r="141" s="13" customFormat="1">
      <c r="A141" s="13"/>
      <c r="B141" s="217"/>
      <c r="C141" s="218"/>
      <c r="D141" s="219" t="s">
        <v>142</v>
      </c>
      <c r="E141" s="220" t="s">
        <v>19</v>
      </c>
      <c r="F141" s="221" t="s">
        <v>185</v>
      </c>
      <c r="G141" s="218"/>
      <c r="H141" s="222">
        <v>41.231000000000002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142</v>
      </c>
      <c r="AU141" s="228" t="s">
        <v>133</v>
      </c>
      <c r="AV141" s="13" t="s">
        <v>133</v>
      </c>
      <c r="AW141" s="13" t="s">
        <v>33</v>
      </c>
      <c r="AX141" s="13" t="s">
        <v>72</v>
      </c>
      <c r="AY141" s="228" t="s">
        <v>125</v>
      </c>
    </row>
    <row r="142" s="15" customFormat="1">
      <c r="A142" s="15"/>
      <c r="B142" s="240"/>
      <c r="C142" s="241"/>
      <c r="D142" s="219" t="s">
        <v>142</v>
      </c>
      <c r="E142" s="242" t="s">
        <v>19</v>
      </c>
      <c r="F142" s="243" t="s">
        <v>166</v>
      </c>
      <c r="G142" s="241"/>
      <c r="H142" s="244">
        <v>41.231000000000002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0" t="s">
        <v>142</v>
      </c>
      <c r="AU142" s="250" t="s">
        <v>133</v>
      </c>
      <c r="AV142" s="15" t="s">
        <v>126</v>
      </c>
      <c r="AW142" s="15" t="s">
        <v>33</v>
      </c>
      <c r="AX142" s="15" t="s">
        <v>72</v>
      </c>
      <c r="AY142" s="250" t="s">
        <v>125</v>
      </c>
    </row>
    <row r="143" s="13" customFormat="1">
      <c r="A143" s="13"/>
      <c r="B143" s="217"/>
      <c r="C143" s="218"/>
      <c r="D143" s="219" t="s">
        <v>142</v>
      </c>
      <c r="E143" s="220" t="s">
        <v>19</v>
      </c>
      <c r="F143" s="221" t="s">
        <v>186</v>
      </c>
      <c r="G143" s="218"/>
      <c r="H143" s="222">
        <v>15.083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8" t="s">
        <v>142</v>
      </c>
      <c r="AU143" s="228" t="s">
        <v>133</v>
      </c>
      <c r="AV143" s="13" t="s">
        <v>133</v>
      </c>
      <c r="AW143" s="13" t="s">
        <v>33</v>
      </c>
      <c r="AX143" s="13" t="s">
        <v>72</v>
      </c>
      <c r="AY143" s="228" t="s">
        <v>125</v>
      </c>
    </row>
    <row r="144" s="15" customFormat="1">
      <c r="A144" s="15"/>
      <c r="B144" s="240"/>
      <c r="C144" s="241"/>
      <c r="D144" s="219" t="s">
        <v>142</v>
      </c>
      <c r="E144" s="242" t="s">
        <v>19</v>
      </c>
      <c r="F144" s="243" t="s">
        <v>166</v>
      </c>
      <c r="G144" s="241"/>
      <c r="H144" s="244">
        <v>15.083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0" t="s">
        <v>142</v>
      </c>
      <c r="AU144" s="250" t="s">
        <v>133</v>
      </c>
      <c r="AV144" s="15" t="s">
        <v>126</v>
      </c>
      <c r="AW144" s="15" t="s">
        <v>33</v>
      </c>
      <c r="AX144" s="15" t="s">
        <v>72</v>
      </c>
      <c r="AY144" s="250" t="s">
        <v>125</v>
      </c>
    </row>
    <row r="145" s="13" customFormat="1">
      <c r="A145" s="13"/>
      <c r="B145" s="217"/>
      <c r="C145" s="218"/>
      <c r="D145" s="219" t="s">
        <v>142</v>
      </c>
      <c r="E145" s="220" t="s">
        <v>19</v>
      </c>
      <c r="F145" s="221" t="s">
        <v>187</v>
      </c>
      <c r="G145" s="218"/>
      <c r="H145" s="222">
        <v>63.564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8" t="s">
        <v>142</v>
      </c>
      <c r="AU145" s="228" t="s">
        <v>133</v>
      </c>
      <c r="AV145" s="13" t="s">
        <v>133</v>
      </c>
      <c r="AW145" s="13" t="s">
        <v>33</v>
      </c>
      <c r="AX145" s="13" t="s">
        <v>72</v>
      </c>
      <c r="AY145" s="228" t="s">
        <v>125</v>
      </c>
    </row>
    <row r="146" s="15" customFormat="1">
      <c r="A146" s="15"/>
      <c r="B146" s="240"/>
      <c r="C146" s="241"/>
      <c r="D146" s="219" t="s">
        <v>142</v>
      </c>
      <c r="E146" s="242" t="s">
        <v>19</v>
      </c>
      <c r="F146" s="243" t="s">
        <v>166</v>
      </c>
      <c r="G146" s="241"/>
      <c r="H146" s="244">
        <v>63.564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0" t="s">
        <v>142</v>
      </c>
      <c r="AU146" s="250" t="s">
        <v>133</v>
      </c>
      <c r="AV146" s="15" t="s">
        <v>126</v>
      </c>
      <c r="AW146" s="15" t="s">
        <v>33</v>
      </c>
      <c r="AX146" s="15" t="s">
        <v>72</v>
      </c>
      <c r="AY146" s="250" t="s">
        <v>125</v>
      </c>
    </row>
    <row r="147" s="13" customFormat="1">
      <c r="A147" s="13"/>
      <c r="B147" s="217"/>
      <c r="C147" s="218"/>
      <c r="D147" s="219" t="s">
        <v>142</v>
      </c>
      <c r="E147" s="220" t="s">
        <v>19</v>
      </c>
      <c r="F147" s="221" t="s">
        <v>188</v>
      </c>
      <c r="G147" s="218"/>
      <c r="H147" s="222">
        <v>15.471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142</v>
      </c>
      <c r="AU147" s="228" t="s">
        <v>133</v>
      </c>
      <c r="AV147" s="13" t="s">
        <v>133</v>
      </c>
      <c r="AW147" s="13" t="s">
        <v>33</v>
      </c>
      <c r="AX147" s="13" t="s">
        <v>72</v>
      </c>
      <c r="AY147" s="228" t="s">
        <v>125</v>
      </c>
    </row>
    <row r="148" s="15" customFormat="1">
      <c r="A148" s="15"/>
      <c r="B148" s="240"/>
      <c r="C148" s="241"/>
      <c r="D148" s="219" t="s">
        <v>142</v>
      </c>
      <c r="E148" s="242" t="s">
        <v>19</v>
      </c>
      <c r="F148" s="243" t="s">
        <v>166</v>
      </c>
      <c r="G148" s="241"/>
      <c r="H148" s="244">
        <v>15.471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0" t="s">
        <v>142</v>
      </c>
      <c r="AU148" s="250" t="s">
        <v>133</v>
      </c>
      <c r="AV148" s="15" t="s">
        <v>126</v>
      </c>
      <c r="AW148" s="15" t="s">
        <v>33</v>
      </c>
      <c r="AX148" s="15" t="s">
        <v>72</v>
      </c>
      <c r="AY148" s="250" t="s">
        <v>125</v>
      </c>
    </row>
    <row r="149" s="14" customFormat="1">
      <c r="A149" s="14"/>
      <c r="B149" s="229"/>
      <c r="C149" s="230"/>
      <c r="D149" s="219" t="s">
        <v>142</v>
      </c>
      <c r="E149" s="231" t="s">
        <v>19</v>
      </c>
      <c r="F149" s="232" t="s">
        <v>144</v>
      </c>
      <c r="G149" s="230"/>
      <c r="H149" s="233">
        <v>197.74699999999999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142</v>
      </c>
      <c r="AU149" s="239" t="s">
        <v>133</v>
      </c>
      <c r="AV149" s="14" t="s">
        <v>132</v>
      </c>
      <c r="AW149" s="14" t="s">
        <v>33</v>
      </c>
      <c r="AX149" s="14" t="s">
        <v>77</v>
      </c>
      <c r="AY149" s="239" t="s">
        <v>125</v>
      </c>
    </row>
    <row r="150" s="2" customFormat="1" ht="16.5" customHeight="1">
      <c r="A150" s="40"/>
      <c r="B150" s="41"/>
      <c r="C150" s="199" t="s">
        <v>189</v>
      </c>
      <c r="D150" s="199" t="s">
        <v>128</v>
      </c>
      <c r="E150" s="200" t="s">
        <v>190</v>
      </c>
      <c r="F150" s="201" t="s">
        <v>191</v>
      </c>
      <c r="G150" s="202" t="s">
        <v>137</v>
      </c>
      <c r="H150" s="203">
        <v>15</v>
      </c>
      <c r="I150" s="204"/>
      <c r="J150" s="205">
        <f>ROUND(I150*H150,2)</f>
        <v>0</v>
      </c>
      <c r="K150" s="201" t="s">
        <v>153</v>
      </c>
      <c r="L150" s="46"/>
      <c r="M150" s="206" t="s">
        <v>19</v>
      </c>
      <c r="N150" s="207" t="s">
        <v>44</v>
      </c>
      <c r="O150" s="86"/>
      <c r="P150" s="208">
        <f>O150*H150</f>
        <v>0</v>
      </c>
      <c r="Q150" s="208">
        <v>0.040000000000000001</v>
      </c>
      <c r="R150" s="208">
        <f>Q150*H150</f>
        <v>0.59999999999999998</v>
      </c>
      <c r="S150" s="208">
        <v>0</v>
      </c>
      <c r="T150" s="20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0" t="s">
        <v>132</v>
      </c>
      <c r="AT150" s="210" t="s">
        <v>128</v>
      </c>
      <c r="AU150" s="210" t="s">
        <v>133</v>
      </c>
      <c r="AY150" s="19" t="s">
        <v>125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9" t="s">
        <v>133</v>
      </c>
      <c r="BK150" s="211">
        <f>ROUND(I150*H150,2)</f>
        <v>0</v>
      </c>
      <c r="BL150" s="19" t="s">
        <v>132</v>
      </c>
      <c r="BM150" s="210" t="s">
        <v>192</v>
      </c>
    </row>
    <row r="151" s="2" customFormat="1">
      <c r="A151" s="40"/>
      <c r="B151" s="41"/>
      <c r="C151" s="42"/>
      <c r="D151" s="212" t="s">
        <v>140</v>
      </c>
      <c r="E151" s="42"/>
      <c r="F151" s="213" t="s">
        <v>193</v>
      </c>
      <c r="G151" s="42"/>
      <c r="H151" s="42"/>
      <c r="I151" s="214"/>
      <c r="J151" s="42"/>
      <c r="K151" s="42"/>
      <c r="L151" s="46"/>
      <c r="M151" s="215"/>
      <c r="N151" s="21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140</v>
      </c>
      <c r="AU151" s="19" t="s">
        <v>133</v>
      </c>
    </row>
    <row r="152" s="13" customFormat="1">
      <c r="A152" s="13"/>
      <c r="B152" s="217"/>
      <c r="C152" s="218"/>
      <c r="D152" s="219" t="s">
        <v>142</v>
      </c>
      <c r="E152" s="220" t="s">
        <v>19</v>
      </c>
      <c r="F152" s="221" t="s">
        <v>8</v>
      </c>
      <c r="G152" s="218"/>
      <c r="H152" s="222">
        <v>15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8" t="s">
        <v>142</v>
      </c>
      <c r="AU152" s="228" t="s">
        <v>133</v>
      </c>
      <c r="AV152" s="13" t="s">
        <v>133</v>
      </c>
      <c r="AW152" s="13" t="s">
        <v>33</v>
      </c>
      <c r="AX152" s="13" t="s">
        <v>72</v>
      </c>
      <c r="AY152" s="228" t="s">
        <v>125</v>
      </c>
    </row>
    <row r="153" s="14" customFormat="1">
      <c r="A153" s="14"/>
      <c r="B153" s="229"/>
      <c r="C153" s="230"/>
      <c r="D153" s="219" t="s">
        <v>142</v>
      </c>
      <c r="E153" s="231" t="s">
        <v>19</v>
      </c>
      <c r="F153" s="232" t="s">
        <v>144</v>
      </c>
      <c r="G153" s="230"/>
      <c r="H153" s="233">
        <v>15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9" t="s">
        <v>142</v>
      </c>
      <c r="AU153" s="239" t="s">
        <v>133</v>
      </c>
      <c r="AV153" s="14" t="s">
        <v>132</v>
      </c>
      <c r="AW153" s="14" t="s">
        <v>33</v>
      </c>
      <c r="AX153" s="14" t="s">
        <v>77</v>
      </c>
      <c r="AY153" s="239" t="s">
        <v>125</v>
      </c>
    </row>
    <row r="154" s="2" customFormat="1" ht="16.5" customHeight="1">
      <c r="A154" s="40"/>
      <c r="B154" s="41"/>
      <c r="C154" s="199" t="s">
        <v>194</v>
      </c>
      <c r="D154" s="199" t="s">
        <v>128</v>
      </c>
      <c r="E154" s="200" t="s">
        <v>195</v>
      </c>
      <c r="F154" s="201" t="s">
        <v>196</v>
      </c>
      <c r="G154" s="202" t="s">
        <v>152</v>
      </c>
      <c r="H154" s="203">
        <v>197.74700000000001</v>
      </c>
      <c r="I154" s="204"/>
      <c r="J154" s="205">
        <f>ROUND(I154*H154,2)</f>
        <v>0</v>
      </c>
      <c r="K154" s="201" t="s">
        <v>153</v>
      </c>
      <c r="L154" s="46"/>
      <c r="M154" s="206" t="s">
        <v>19</v>
      </c>
      <c r="N154" s="207" t="s">
        <v>44</v>
      </c>
      <c r="O154" s="86"/>
      <c r="P154" s="208">
        <f>O154*H154</f>
        <v>0</v>
      </c>
      <c r="Q154" s="208">
        <v>0.0040000000000000001</v>
      </c>
      <c r="R154" s="208">
        <f>Q154*H154</f>
        <v>0.79098800000000002</v>
      </c>
      <c r="S154" s="208">
        <v>0</v>
      </c>
      <c r="T154" s="209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0" t="s">
        <v>132</v>
      </c>
      <c r="AT154" s="210" t="s">
        <v>128</v>
      </c>
      <c r="AU154" s="210" t="s">
        <v>133</v>
      </c>
      <c r="AY154" s="19" t="s">
        <v>125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9" t="s">
        <v>133</v>
      </c>
      <c r="BK154" s="211">
        <f>ROUND(I154*H154,2)</f>
        <v>0</v>
      </c>
      <c r="BL154" s="19" t="s">
        <v>132</v>
      </c>
      <c r="BM154" s="210" t="s">
        <v>197</v>
      </c>
    </row>
    <row r="155" s="2" customFormat="1">
      <c r="A155" s="40"/>
      <c r="B155" s="41"/>
      <c r="C155" s="42"/>
      <c r="D155" s="212" t="s">
        <v>140</v>
      </c>
      <c r="E155" s="42"/>
      <c r="F155" s="213" t="s">
        <v>198</v>
      </c>
      <c r="G155" s="42"/>
      <c r="H155" s="42"/>
      <c r="I155" s="214"/>
      <c r="J155" s="42"/>
      <c r="K155" s="42"/>
      <c r="L155" s="46"/>
      <c r="M155" s="215"/>
      <c r="N155" s="21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140</v>
      </c>
      <c r="AU155" s="19" t="s">
        <v>133</v>
      </c>
    </row>
    <row r="156" s="2" customFormat="1" ht="24.15" customHeight="1">
      <c r="A156" s="40"/>
      <c r="B156" s="41"/>
      <c r="C156" s="199" t="s">
        <v>199</v>
      </c>
      <c r="D156" s="199" t="s">
        <v>128</v>
      </c>
      <c r="E156" s="200" t="s">
        <v>200</v>
      </c>
      <c r="F156" s="201" t="s">
        <v>201</v>
      </c>
      <c r="G156" s="202" t="s">
        <v>152</v>
      </c>
      <c r="H156" s="203">
        <v>20.149999999999999</v>
      </c>
      <c r="I156" s="204"/>
      <c r="J156" s="205">
        <f>ROUND(I156*H156,2)</f>
        <v>0</v>
      </c>
      <c r="K156" s="201" t="s">
        <v>153</v>
      </c>
      <c r="L156" s="46"/>
      <c r="M156" s="206" t="s">
        <v>19</v>
      </c>
      <c r="N156" s="207" t="s">
        <v>44</v>
      </c>
      <c r="O156" s="86"/>
      <c r="P156" s="208">
        <f>O156*H156</f>
        <v>0</v>
      </c>
      <c r="Q156" s="208">
        <v>0.015400000000000001</v>
      </c>
      <c r="R156" s="208">
        <f>Q156*H156</f>
        <v>0.31030999999999997</v>
      </c>
      <c r="S156" s="208">
        <v>0</v>
      </c>
      <c r="T156" s="20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0" t="s">
        <v>132</v>
      </c>
      <c r="AT156" s="210" t="s">
        <v>128</v>
      </c>
      <c r="AU156" s="210" t="s">
        <v>133</v>
      </c>
      <c r="AY156" s="19" t="s">
        <v>125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9" t="s">
        <v>133</v>
      </c>
      <c r="BK156" s="211">
        <f>ROUND(I156*H156,2)</f>
        <v>0</v>
      </c>
      <c r="BL156" s="19" t="s">
        <v>132</v>
      </c>
      <c r="BM156" s="210" t="s">
        <v>202</v>
      </c>
    </row>
    <row r="157" s="2" customFormat="1">
      <c r="A157" s="40"/>
      <c r="B157" s="41"/>
      <c r="C157" s="42"/>
      <c r="D157" s="212" t="s">
        <v>140</v>
      </c>
      <c r="E157" s="42"/>
      <c r="F157" s="213" t="s">
        <v>203</v>
      </c>
      <c r="G157" s="42"/>
      <c r="H157" s="42"/>
      <c r="I157" s="214"/>
      <c r="J157" s="42"/>
      <c r="K157" s="42"/>
      <c r="L157" s="46"/>
      <c r="M157" s="215"/>
      <c r="N157" s="21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140</v>
      </c>
      <c r="AU157" s="19" t="s">
        <v>133</v>
      </c>
    </row>
    <row r="158" s="16" customFormat="1">
      <c r="A158" s="16"/>
      <c r="B158" s="251"/>
      <c r="C158" s="252"/>
      <c r="D158" s="219" t="s">
        <v>142</v>
      </c>
      <c r="E158" s="253" t="s">
        <v>19</v>
      </c>
      <c r="F158" s="254" t="s">
        <v>204</v>
      </c>
      <c r="G158" s="252"/>
      <c r="H158" s="253" t="s">
        <v>19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60" t="s">
        <v>142</v>
      </c>
      <c r="AU158" s="260" t="s">
        <v>133</v>
      </c>
      <c r="AV158" s="16" t="s">
        <v>77</v>
      </c>
      <c r="AW158" s="16" t="s">
        <v>33</v>
      </c>
      <c r="AX158" s="16" t="s">
        <v>72</v>
      </c>
      <c r="AY158" s="260" t="s">
        <v>125</v>
      </c>
    </row>
    <row r="159" s="13" customFormat="1">
      <c r="A159" s="13"/>
      <c r="B159" s="217"/>
      <c r="C159" s="218"/>
      <c r="D159" s="219" t="s">
        <v>142</v>
      </c>
      <c r="E159" s="220" t="s">
        <v>19</v>
      </c>
      <c r="F159" s="221" t="s">
        <v>205</v>
      </c>
      <c r="G159" s="218"/>
      <c r="H159" s="222">
        <v>13.16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142</v>
      </c>
      <c r="AU159" s="228" t="s">
        <v>133</v>
      </c>
      <c r="AV159" s="13" t="s">
        <v>133</v>
      </c>
      <c r="AW159" s="13" t="s">
        <v>33</v>
      </c>
      <c r="AX159" s="13" t="s">
        <v>72</v>
      </c>
      <c r="AY159" s="228" t="s">
        <v>125</v>
      </c>
    </row>
    <row r="160" s="16" customFormat="1">
      <c r="A160" s="16"/>
      <c r="B160" s="251"/>
      <c r="C160" s="252"/>
      <c r="D160" s="219" t="s">
        <v>142</v>
      </c>
      <c r="E160" s="253" t="s">
        <v>19</v>
      </c>
      <c r="F160" s="254" t="s">
        <v>206</v>
      </c>
      <c r="G160" s="252"/>
      <c r="H160" s="253" t="s">
        <v>19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60" t="s">
        <v>142</v>
      </c>
      <c r="AU160" s="260" t="s">
        <v>133</v>
      </c>
      <c r="AV160" s="16" t="s">
        <v>77</v>
      </c>
      <c r="AW160" s="16" t="s">
        <v>33</v>
      </c>
      <c r="AX160" s="16" t="s">
        <v>72</v>
      </c>
      <c r="AY160" s="260" t="s">
        <v>125</v>
      </c>
    </row>
    <row r="161" s="13" customFormat="1">
      <c r="A161" s="13"/>
      <c r="B161" s="217"/>
      <c r="C161" s="218"/>
      <c r="D161" s="219" t="s">
        <v>142</v>
      </c>
      <c r="E161" s="220" t="s">
        <v>19</v>
      </c>
      <c r="F161" s="221" t="s">
        <v>207</v>
      </c>
      <c r="G161" s="218"/>
      <c r="H161" s="222">
        <v>1.8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8" t="s">
        <v>142</v>
      </c>
      <c r="AU161" s="228" t="s">
        <v>133</v>
      </c>
      <c r="AV161" s="13" t="s">
        <v>133</v>
      </c>
      <c r="AW161" s="13" t="s">
        <v>33</v>
      </c>
      <c r="AX161" s="13" t="s">
        <v>72</v>
      </c>
      <c r="AY161" s="228" t="s">
        <v>125</v>
      </c>
    </row>
    <row r="162" s="16" customFormat="1">
      <c r="A162" s="16"/>
      <c r="B162" s="251"/>
      <c r="C162" s="252"/>
      <c r="D162" s="219" t="s">
        <v>142</v>
      </c>
      <c r="E162" s="253" t="s">
        <v>19</v>
      </c>
      <c r="F162" s="254" t="s">
        <v>208</v>
      </c>
      <c r="G162" s="252"/>
      <c r="H162" s="253" t="s">
        <v>19</v>
      </c>
      <c r="I162" s="255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60" t="s">
        <v>142</v>
      </c>
      <c r="AU162" s="260" t="s">
        <v>133</v>
      </c>
      <c r="AV162" s="16" t="s">
        <v>77</v>
      </c>
      <c r="AW162" s="16" t="s">
        <v>33</v>
      </c>
      <c r="AX162" s="16" t="s">
        <v>72</v>
      </c>
      <c r="AY162" s="260" t="s">
        <v>125</v>
      </c>
    </row>
    <row r="163" s="13" customFormat="1">
      <c r="A163" s="13"/>
      <c r="B163" s="217"/>
      <c r="C163" s="218"/>
      <c r="D163" s="219" t="s">
        <v>142</v>
      </c>
      <c r="E163" s="220" t="s">
        <v>19</v>
      </c>
      <c r="F163" s="221" t="s">
        <v>209</v>
      </c>
      <c r="G163" s="218"/>
      <c r="H163" s="222">
        <v>5.1900000000000004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8" t="s">
        <v>142</v>
      </c>
      <c r="AU163" s="228" t="s">
        <v>133</v>
      </c>
      <c r="AV163" s="13" t="s">
        <v>133</v>
      </c>
      <c r="AW163" s="13" t="s">
        <v>33</v>
      </c>
      <c r="AX163" s="13" t="s">
        <v>72</v>
      </c>
      <c r="AY163" s="228" t="s">
        <v>125</v>
      </c>
    </row>
    <row r="164" s="14" customFormat="1">
      <c r="A164" s="14"/>
      <c r="B164" s="229"/>
      <c r="C164" s="230"/>
      <c r="D164" s="219" t="s">
        <v>142</v>
      </c>
      <c r="E164" s="231" t="s">
        <v>19</v>
      </c>
      <c r="F164" s="232" t="s">
        <v>144</v>
      </c>
      <c r="G164" s="230"/>
      <c r="H164" s="233">
        <v>20.150000000000002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9" t="s">
        <v>142</v>
      </c>
      <c r="AU164" s="239" t="s">
        <v>133</v>
      </c>
      <c r="AV164" s="14" t="s">
        <v>132</v>
      </c>
      <c r="AW164" s="14" t="s">
        <v>33</v>
      </c>
      <c r="AX164" s="14" t="s">
        <v>77</v>
      </c>
      <c r="AY164" s="239" t="s">
        <v>125</v>
      </c>
    </row>
    <row r="165" s="2" customFormat="1" ht="24.15" customHeight="1">
      <c r="A165" s="40"/>
      <c r="B165" s="41"/>
      <c r="C165" s="199" t="s">
        <v>210</v>
      </c>
      <c r="D165" s="199" t="s">
        <v>128</v>
      </c>
      <c r="E165" s="200" t="s">
        <v>211</v>
      </c>
      <c r="F165" s="201" t="s">
        <v>212</v>
      </c>
      <c r="G165" s="202" t="s">
        <v>152</v>
      </c>
      <c r="H165" s="203">
        <v>20.149999999999999</v>
      </c>
      <c r="I165" s="204"/>
      <c r="J165" s="205">
        <f>ROUND(I165*H165,2)</f>
        <v>0</v>
      </c>
      <c r="K165" s="201" t="s">
        <v>153</v>
      </c>
      <c r="L165" s="46"/>
      <c r="M165" s="206" t="s">
        <v>19</v>
      </c>
      <c r="N165" s="207" t="s">
        <v>44</v>
      </c>
      <c r="O165" s="86"/>
      <c r="P165" s="208">
        <f>O165*H165</f>
        <v>0</v>
      </c>
      <c r="Q165" s="208">
        <v>0.0079000000000000008</v>
      </c>
      <c r="R165" s="208">
        <f>Q165*H165</f>
        <v>0.15918499999999999</v>
      </c>
      <c r="S165" s="208">
        <v>0</v>
      </c>
      <c r="T165" s="209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0" t="s">
        <v>132</v>
      </c>
      <c r="AT165" s="210" t="s">
        <v>128</v>
      </c>
      <c r="AU165" s="210" t="s">
        <v>133</v>
      </c>
      <c r="AY165" s="19" t="s">
        <v>125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9" t="s">
        <v>133</v>
      </c>
      <c r="BK165" s="211">
        <f>ROUND(I165*H165,2)</f>
        <v>0</v>
      </c>
      <c r="BL165" s="19" t="s">
        <v>132</v>
      </c>
      <c r="BM165" s="210" t="s">
        <v>213</v>
      </c>
    </row>
    <row r="166" s="2" customFormat="1">
      <c r="A166" s="40"/>
      <c r="B166" s="41"/>
      <c r="C166" s="42"/>
      <c r="D166" s="212" t="s">
        <v>140</v>
      </c>
      <c r="E166" s="42"/>
      <c r="F166" s="213" t="s">
        <v>214</v>
      </c>
      <c r="G166" s="42"/>
      <c r="H166" s="42"/>
      <c r="I166" s="214"/>
      <c r="J166" s="42"/>
      <c r="K166" s="42"/>
      <c r="L166" s="46"/>
      <c r="M166" s="215"/>
      <c r="N166" s="216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140</v>
      </c>
      <c r="AU166" s="19" t="s">
        <v>133</v>
      </c>
    </row>
    <row r="167" s="2" customFormat="1" ht="16.5" customHeight="1">
      <c r="A167" s="40"/>
      <c r="B167" s="41"/>
      <c r="C167" s="199" t="s">
        <v>215</v>
      </c>
      <c r="D167" s="199" t="s">
        <v>128</v>
      </c>
      <c r="E167" s="200" t="s">
        <v>216</v>
      </c>
      <c r="F167" s="201" t="s">
        <v>217</v>
      </c>
      <c r="G167" s="202" t="s">
        <v>137</v>
      </c>
      <c r="H167" s="203">
        <v>0</v>
      </c>
      <c r="I167" s="204"/>
      <c r="J167" s="205">
        <f>ROUND(I167*H167,2)</f>
        <v>0</v>
      </c>
      <c r="K167" s="201" t="s">
        <v>138</v>
      </c>
      <c r="L167" s="46"/>
      <c r="M167" s="206" t="s">
        <v>19</v>
      </c>
      <c r="N167" s="207" t="s">
        <v>44</v>
      </c>
      <c r="O167" s="86"/>
      <c r="P167" s="208">
        <f>O167*H167</f>
        <v>0</v>
      </c>
      <c r="Q167" s="208">
        <v>0.0015</v>
      </c>
      <c r="R167" s="208">
        <f>Q167*H167</f>
        <v>0</v>
      </c>
      <c r="S167" s="208">
        <v>0</v>
      </c>
      <c r="T167" s="20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0" t="s">
        <v>132</v>
      </c>
      <c r="AT167" s="210" t="s">
        <v>128</v>
      </c>
      <c r="AU167" s="210" t="s">
        <v>133</v>
      </c>
      <c r="AY167" s="19" t="s">
        <v>125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9" t="s">
        <v>133</v>
      </c>
      <c r="BK167" s="211">
        <f>ROUND(I167*H167,2)</f>
        <v>0</v>
      </c>
      <c r="BL167" s="19" t="s">
        <v>132</v>
      </c>
      <c r="BM167" s="210" t="s">
        <v>218</v>
      </c>
    </row>
    <row r="168" s="2" customFormat="1">
      <c r="A168" s="40"/>
      <c r="B168" s="41"/>
      <c r="C168" s="42"/>
      <c r="D168" s="212" t="s">
        <v>140</v>
      </c>
      <c r="E168" s="42"/>
      <c r="F168" s="213" t="s">
        <v>219</v>
      </c>
      <c r="G168" s="42"/>
      <c r="H168" s="42"/>
      <c r="I168" s="214"/>
      <c r="J168" s="42"/>
      <c r="K168" s="42"/>
      <c r="L168" s="46"/>
      <c r="M168" s="215"/>
      <c r="N168" s="216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140</v>
      </c>
      <c r="AU168" s="19" t="s">
        <v>133</v>
      </c>
    </row>
    <row r="169" s="2" customFormat="1" ht="24.15" customHeight="1">
      <c r="A169" s="40"/>
      <c r="B169" s="41"/>
      <c r="C169" s="199" t="s">
        <v>220</v>
      </c>
      <c r="D169" s="199" t="s">
        <v>128</v>
      </c>
      <c r="E169" s="200" t="s">
        <v>221</v>
      </c>
      <c r="F169" s="201" t="s">
        <v>222</v>
      </c>
      <c r="G169" s="202" t="s">
        <v>131</v>
      </c>
      <c r="H169" s="203">
        <v>1</v>
      </c>
      <c r="I169" s="204"/>
      <c r="J169" s="205">
        <f>ROUND(I169*H169,2)</f>
        <v>0</v>
      </c>
      <c r="K169" s="201" t="s">
        <v>138</v>
      </c>
      <c r="L169" s="46"/>
      <c r="M169" s="206" t="s">
        <v>19</v>
      </c>
      <c r="N169" s="207" t="s">
        <v>44</v>
      </c>
      <c r="O169" s="86"/>
      <c r="P169" s="208">
        <f>O169*H169</f>
        <v>0</v>
      </c>
      <c r="Q169" s="208">
        <v>0.04684</v>
      </c>
      <c r="R169" s="208">
        <f>Q169*H169</f>
        <v>0.04684</v>
      </c>
      <c r="S169" s="208">
        <v>0</v>
      </c>
      <c r="T169" s="209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0" t="s">
        <v>132</v>
      </c>
      <c r="AT169" s="210" t="s">
        <v>128</v>
      </c>
      <c r="AU169" s="210" t="s">
        <v>133</v>
      </c>
      <c r="AY169" s="19" t="s">
        <v>125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9" t="s">
        <v>133</v>
      </c>
      <c r="BK169" s="211">
        <f>ROUND(I169*H169,2)</f>
        <v>0</v>
      </c>
      <c r="BL169" s="19" t="s">
        <v>132</v>
      </c>
      <c r="BM169" s="210" t="s">
        <v>223</v>
      </c>
    </row>
    <row r="170" s="2" customFormat="1">
      <c r="A170" s="40"/>
      <c r="B170" s="41"/>
      <c r="C170" s="42"/>
      <c r="D170" s="212" t="s">
        <v>140</v>
      </c>
      <c r="E170" s="42"/>
      <c r="F170" s="213" t="s">
        <v>224</v>
      </c>
      <c r="G170" s="42"/>
      <c r="H170" s="42"/>
      <c r="I170" s="214"/>
      <c r="J170" s="42"/>
      <c r="K170" s="42"/>
      <c r="L170" s="46"/>
      <c r="M170" s="215"/>
      <c r="N170" s="216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140</v>
      </c>
      <c r="AU170" s="19" t="s">
        <v>133</v>
      </c>
    </row>
    <row r="171" s="2" customFormat="1" ht="21.75" customHeight="1">
      <c r="A171" s="40"/>
      <c r="B171" s="41"/>
      <c r="C171" s="261" t="s">
        <v>225</v>
      </c>
      <c r="D171" s="261" t="s">
        <v>226</v>
      </c>
      <c r="E171" s="262" t="s">
        <v>227</v>
      </c>
      <c r="F171" s="263" t="s">
        <v>228</v>
      </c>
      <c r="G171" s="264" t="s">
        <v>131</v>
      </c>
      <c r="H171" s="265">
        <v>1</v>
      </c>
      <c r="I171" s="266"/>
      <c r="J171" s="267">
        <f>ROUND(I171*H171,2)</f>
        <v>0</v>
      </c>
      <c r="K171" s="263" t="s">
        <v>138</v>
      </c>
      <c r="L171" s="268"/>
      <c r="M171" s="269" t="s">
        <v>19</v>
      </c>
      <c r="N171" s="270" t="s">
        <v>44</v>
      </c>
      <c r="O171" s="86"/>
      <c r="P171" s="208">
        <f>O171*H171</f>
        <v>0</v>
      </c>
      <c r="Q171" s="208">
        <v>0.01553</v>
      </c>
      <c r="R171" s="208">
        <f>Q171*H171</f>
        <v>0.01553</v>
      </c>
      <c r="S171" s="208">
        <v>0</v>
      </c>
      <c r="T171" s="209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0" t="s">
        <v>189</v>
      </c>
      <c r="AT171" s="210" t="s">
        <v>226</v>
      </c>
      <c r="AU171" s="210" t="s">
        <v>133</v>
      </c>
      <c r="AY171" s="19" t="s">
        <v>125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9" t="s">
        <v>133</v>
      </c>
      <c r="BK171" s="211">
        <f>ROUND(I171*H171,2)</f>
        <v>0</v>
      </c>
      <c r="BL171" s="19" t="s">
        <v>132</v>
      </c>
      <c r="BM171" s="210" t="s">
        <v>229</v>
      </c>
    </row>
    <row r="172" s="12" customFormat="1" ht="22.8" customHeight="1">
      <c r="A172" s="12"/>
      <c r="B172" s="183"/>
      <c r="C172" s="184"/>
      <c r="D172" s="185" t="s">
        <v>71</v>
      </c>
      <c r="E172" s="197" t="s">
        <v>194</v>
      </c>
      <c r="F172" s="197" t="s">
        <v>230</v>
      </c>
      <c r="G172" s="184"/>
      <c r="H172" s="184"/>
      <c r="I172" s="187"/>
      <c r="J172" s="198">
        <f>BK172</f>
        <v>0</v>
      </c>
      <c r="K172" s="184"/>
      <c r="L172" s="189"/>
      <c r="M172" s="190"/>
      <c r="N172" s="191"/>
      <c r="O172" s="191"/>
      <c r="P172" s="192">
        <f>SUM(P173:P243)</f>
        <v>0</v>
      </c>
      <c r="Q172" s="191"/>
      <c r="R172" s="192">
        <f>SUM(R173:R243)</f>
        <v>0.01064534</v>
      </c>
      <c r="S172" s="191"/>
      <c r="T172" s="193">
        <f>SUM(T173:T243)</f>
        <v>1.7288422000000001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4" t="s">
        <v>77</v>
      </c>
      <c r="AT172" s="195" t="s">
        <v>71</v>
      </c>
      <c r="AU172" s="195" t="s">
        <v>77</v>
      </c>
      <c r="AY172" s="194" t="s">
        <v>125</v>
      </c>
      <c r="BK172" s="196">
        <f>SUM(BK173:BK243)</f>
        <v>0</v>
      </c>
    </row>
    <row r="173" s="2" customFormat="1" ht="24.15" customHeight="1">
      <c r="A173" s="40"/>
      <c r="B173" s="41"/>
      <c r="C173" s="199" t="s">
        <v>8</v>
      </c>
      <c r="D173" s="199" t="s">
        <v>128</v>
      </c>
      <c r="E173" s="200" t="s">
        <v>231</v>
      </c>
      <c r="F173" s="201" t="s">
        <v>232</v>
      </c>
      <c r="G173" s="202" t="s">
        <v>152</v>
      </c>
      <c r="H173" s="203">
        <v>58.037999999999997</v>
      </c>
      <c r="I173" s="204"/>
      <c r="J173" s="205">
        <f>ROUND(I173*H173,2)</f>
        <v>0</v>
      </c>
      <c r="K173" s="201" t="s">
        <v>153</v>
      </c>
      <c r="L173" s="46"/>
      <c r="M173" s="206" t="s">
        <v>19</v>
      </c>
      <c r="N173" s="207" t="s">
        <v>44</v>
      </c>
      <c r="O173" s="86"/>
      <c r="P173" s="208">
        <f>O173*H173</f>
        <v>0</v>
      </c>
      <c r="Q173" s="208">
        <v>0.00012999999999999999</v>
      </c>
      <c r="R173" s="208">
        <f>Q173*H173</f>
        <v>0.0075449399999999991</v>
      </c>
      <c r="S173" s="208">
        <v>0</v>
      </c>
      <c r="T173" s="20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0" t="s">
        <v>132</v>
      </c>
      <c r="AT173" s="210" t="s">
        <v>128</v>
      </c>
      <c r="AU173" s="210" t="s">
        <v>133</v>
      </c>
      <c r="AY173" s="19" t="s">
        <v>125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9" t="s">
        <v>133</v>
      </c>
      <c r="BK173" s="211">
        <f>ROUND(I173*H173,2)</f>
        <v>0</v>
      </c>
      <c r="BL173" s="19" t="s">
        <v>132</v>
      </c>
      <c r="BM173" s="210" t="s">
        <v>233</v>
      </c>
    </row>
    <row r="174" s="2" customFormat="1">
      <c r="A174" s="40"/>
      <c r="B174" s="41"/>
      <c r="C174" s="42"/>
      <c r="D174" s="212" t="s">
        <v>140</v>
      </c>
      <c r="E174" s="42"/>
      <c r="F174" s="213" t="s">
        <v>234</v>
      </c>
      <c r="G174" s="42"/>
      <c r="H174" s="42"/>
      <c r="I174" s="214"/>
      <c r="J174" s="42"/>
      <c r="K174" s="42"/>
      <c r="L174" s="46"/>
      <c r="M174" s="215"/>
      <c r="N174" s="216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140</v>
      </c>
      <c r="AU174" s="19" t="s">
        <v>133</v>
      </c>
    </row>
    <row r="175" s="13" customFormat="1">
      <c r="A175" s="13"/>
      <c r="B175" s="217"/>
      <c r="C175" s="218"/>
      <c r="D175" s="219" t="s">
        <v>142</v>
      </c>
      <c r="E175" s="220" t="s">
        <v>19</v>
      </c>
      <c r="F175" s="221" t="s">
        <v>165</v>
      </c>
      <c r="G175" s="218"/>
      <c r="H175" s="222">
        <v>0.97099999999999997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8" t="s">
        <v>142</v>
      </c>
      <c r="AU175" s="228" t="s">
        <v>133</v>
      </c>
      <c r="AV175" s="13" t="s">
        <v>133</v>
      </c>
      <c r="AW175" s="13" t="s">
        <v>33</v>
      </c>
      <c r="AX175" s="13" t="s">
        <v>72</v>
      </c>
      <c r="AY175" s="228" t="s">
        <v>125</v>
      </c>
    </row>
    <row r="176" s="15" customFormat="1">
      <c r="A176" s="15"/>
      <c r="B176" s="240"/>
      <c r="C176" s="241"/>
      <c r="D176" s="219" t="s">
        <v>142</v>
      </c>
      <c r="E176" s="242" t="s">
        <v>19</v>
      </c>
      <c r="F176" s="243" t="s">
        <v>166</v>
      </c>
      <c r="G176" s="241"/>
      <c r="H176" s="244">
        <v>0.97099999999999997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0" t="s">
        <v>142</v>
      </c>
      <c r="AU176" s="250" t="s">
        <v>133</v>
      </c>
      <c r="AV176" s="15" t="s">
        <v>126</v>
      </c>
      <c r="AW176" s="15" t="s">
        <v>33</v>
      </c>
      <c r="AX176" s="15" t="s">
        <v>72</v>
      </c>
      <c r="AY176" s="250" t="s">
        <v>125</v>
      </c>
    </row>
    <row r="177" s="13" customFormat="1">
      <c r="A177" s="13"/>
      <c r="B177" s="217"/>
      <c r="C177" s="218"/>
      <c r="D177" s="219" t="s">
        <v>142</v>
      </c>
      <c r="E177" s="220" t="s">
        <v>19</v>
      </c>
      <c r="F177" s="221" t="s">
        <v>167</v>
      </c>
      <c r="G177" s="218"/>
      <c r="H177" s="222">
        <v>12.241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142</v>
      </c>
      <c r="AU177" s="228" t="s">
        <v>133</v>
      </c>
      <c r="AV177" s="13" t="s">
        <v>133</v>
      </c>
      <c r="AW177" s="13" t="s">
        <v>33</v>
      </c>
      <c r="AX177" s="13" t="s">
        <v>72</v>
      </c>
      <c r="AY177" s="228" t="s">
        <v>125</v>
      </c>
    </row>
    <row r="178" s="15" customFormat="1">
      <c r="A178" s="15"/>
      <c r="B178" s="240"/>
      <c r="C178" s="241"/>
      <c r="D178" s="219" t="s">
        <v>142</v>
      </c>
      <c r="E178" s="242" t="s">
        <v>19</v>
      </c>
      <c r="F178" s="243" t="s">
        <v>166</v>
      </c>
      <c r="G178" s="241"/>
      <c r="H178" s="244">
        <v>12.241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0" t="s">
        <v>142</v>
      </c>
      <c r="AU178" s="250" t="s">
        <v>133</v>
      </c>
      <c r="AV178" s="15" t="s">
        <v>126</v>
      </c>
      <c r="AW178" s="15" t="s">
        <v>33</v>
      </c>
      <c r="AX178" s="15" t="s">
        <v>72</v>
      </c>
      <c r="AY178" s="250" t="s">
        <v>125</v>
      </c>
    </row>
    <row r="179" s="13" customFormat="1">
      <c r="A179" s="13"/>
      <c r="B179" s="217"/>
      <c r="C179" s="218"/>
      <c r="D179" s="219" t="s">
        <v>142</v>
      </c>
      <c r="E179" s="220" t="s">
        <v>19</v>
      </c>
      <c r="F179" s="221" t="s">
        <v>168</v>
      </c>
      <c r="G179" s="218"/>
      <c r="H179" s="222">
        <v>14.884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142</v>
      </c>
      <c r="AU179" s="228" t="s">
        <v>133</v>
      </c>
      <c r="AV179" s="13" t="s">
        <v>133</v>
      </c>
      <c r="AW179" s="13" t="s">
        <v>33</v>
      </c>
      <c r="AX179" s="13" t="s">
        <v>72</v>
      </c>
      <c r="AY179" s="228" t="s">
        <v>125</v>
      </c>
    </row>
    <row r="180" s="15" customFormat="1">
      <c r="A180" s="15"/>
      <c r="B180" s="240"/>
      <c r="C180" s="241"/>
      <c r="D180" s="219" t="s">
        <v>142</v>
      </c>
      <c r="E180" s="242" t="s">
        <v>19</v>
      </c>
      <c r="F180" s="243" t="s">
        <v>166</v>
      </c>
      <c r="G180" s="241"/>
      <c r="H180" s="244">
        <v>14.884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0" t="s">
        <v>142</v>
      </c>
      <c r="AU180" s="250" t="s">
        <v>133</v>
      </c>
      <c r="AV180" s="15" t="s">
        <v>126</v>
      </c>
      <c r="AW180" s="15" t="s">
        <v>33</v>
      </c>
      <c r="AX180" s="15" t="s">
        <v>72</v>
      </c>
      <c r="AY180" s="250" t="s">
        <v>125</v>
      </c>
    </row>
    <row r="181" s="13" customFormat="1">
      <c r="A181" s="13"/>
      <c r="B181" s="217"/>
      <c r="C181" s="218"/>
      <c r="D181" s="219" t="s">
        <v>142</v>
      </c>
      <c r="E181" s="220" t="s">
        <v>19</v>
      </c>
      <c r="F181" s="221" t="s">
        <v>169</v>
      </c>
      <c r="G181" s="218"/>
      <c r="H181" s="222">
        <v>3.3090000000000002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8" t="s">
        <v>142</v>
      </c>
      <c r="AU181" s="228" t="s">
        <v>133</v>
      </c>
      <c r="AV181" s="13" t="s">
        <v>133</v>
      </c>
      <c r="AW181" s="13" t="s">
        <v>33</v>
      </c>
      <c r="AX181" s="13" t="s">
        <v>72</v>
      </c>
      <c r="AY181" s="228" t="s">
        <v>125</v>
      </c>
    </row>
    <row r="182" s="15" customFormat="1">
      <c r="A182" s="15"/>
      <c r="B182" s="240"/>
      <c r="C182" s="241"/>
      <c r="D182" s="219" t="s">
        <v>142</v>
      </c>
      <c r="E182" s="242" t="s">
        <v>19</v>
      </c>
      <c r="F182" s="243" t="s">
        <v>166</v>
      </c>
      <c r="G182" s="241"/>
      <c r="H182" s="244">
        <v>3.3090000000000002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0" t="s">
        <v>142</v>
      </c>
      <c r="AU182" s="250" t="s">
        <v>133</v>
      </c>
      <c r="AV182" s="15" t="s">
        <v>126</v>
      </c>
      <c r="AW182" s="15" t="s">
        <v>33</v>
      </c>
      <c r="AX182" s="15" t="s">
        <v>72</v>
      </c>
      <c r="AY182" s="250" t="s">
        <v>125</v>
      </c>
    </row>
    <row r="183" s="13" customFormat="1">
      <c r="A183" s="13"/>
      <c r="B183" s="217"/>
      <c r="C183" s="218"/>
      <c r="D183" s="219" t="s">
        <v>142</v>
      </c>
      <c r="E183" s="220" t="s">
        <v>19</v>
      </c>
      <c r="F183" s="221" t="s">
        <v>170</v>
      </c>
      <c r="G183" s="218"/>
      <c r="H183" s="222">
        <v>19.181000000000001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8" t="s">
        <v>142</v>
      </c>
      <c r="AU183" s="228" t="s">
        <v>133</v>
      </c>
      <c r="AV183" s="13" t="s">
        <v>133</v>
      </c>
      <c r="AW183" s="13" t="s">
        <v>33</v>
      </c>
      <c r="AX183" s="13" t="s">
        <v>72</v>
      </c>
      <c r="AY183" s="228" t="s">
        <v>125</v>
      </c>
    </row>
    <row r="184" s="15" customFormat="1">
      <c r="A184" s="15"/>
      <c r="B184" s="240"/>
      <c r="C184" s="241"/>
      <c r="D184" s="219" t="s">
        <v>142</v>
      </c>
      <c r="E184" s="242" t="s">
        <v>19</v>
      </c>
      <c r="F184" s="243" t="s">
        <v>166</v>
      </c>
      <c r="G184" s="241"/>
      <c r="H184" s="244">
        <v>19.181000000000001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0" t="s">
        <v>142</v>
      </c>
      <c r="AU184" s="250" t="s">
        <v>133</v>
      </c>
      <c r="AV184" s="15" t="s">
        <v>126</v>
      </c>
      <c r="AW184" s="15" t="s">
        <v>33</v>
      </c>
      <c r="AX184" s="15" t="s">
        <v>72</v>
      </c>
      <c r="AY184" s="250" t="s">
        <v>125</v>
      </c>
    </row>
    <row r="185" s="13" customFormat="1">
      <c r="A185" s="13"/>
      <c r="B185" s="217"/>
      <c r="C185" s="218"/>
      <c r="D185" s="219" t="s">
        <v>142</v>
      </c>
      <c r="E185" s="220" t="s">
        <v>19</v>
      </c>
      <c r="F185" s="221" t="s">
        <v>171</v>
      </c>
      <c r="G185" s="218"/>
      <c r="H185" s="222">
        <v>1.988</v>
      </c>
      <c r="I185" s="223"/>
      <c r="J185" s="218"/>
      <c r="K185" s="218"/>
      <c r="L185" s="224"/>
      <c r="M185" s="225"/>
      <c r="N185" s="226"/>
      <c r="O185" s="226"/>
      <c r="P185" s="226"/>
      <c r="Q185" s="226"/>
      <c r="R185" s="226"/>
      <c r="S185" s="226"/>
      <c r="T185" s="22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8" t="s">
        <v>142</v>
      </c>
      <c r="AU185" s="228" t="s">
        <v>133</v>
      </c>
      <c r="AV185" s="13" t="s">
        <v>133</v>
      </c>
      <c r="AW185" s="13" t="s">
        <v>33</v>
      </c>
      <c r="AX185" s="13" t="s">
        <v>72</v>
      </c>
      <c r="AY185" s="228" t="s">
        <v>125</v>
      </c>
    </row>
    <row r="186" s="15" customFormat="1">
      <c r="A186" s="15"/>
      <c r="B186" s="240"/>
      <c r="C186" s="241"/>
      <c r="D186" s="219" t="s">
        <v>142</v>
      </c>
      <c r="E186" s="242" t="s">
        <v>19</v>
      </c>
      <c r="F186" s="243" t="s">
        <v>166</v>
      </c>
      <c r="G186" s="241"/>
      <c r="H186" s="244">
        <v>1.988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0" t="s">
        <v>142</v>
      </c>
      <c r="AU186" s="250" t="s">
        <v>133</v>
      </c>
      <c r="AV186" s="15" t="s">
        <v>126</v>
      </c>
      <c r="AW186" s="15" t="s">
        <v>33</v>
      </c>
      <c r="AX186" s="15" t="s">
        <v>72</v>
      </c>
      <c r="AY186" s="250" t="s">
        <v>125</v>
      </c>
    </row>
    <row r="187" s="13" customFormat="1">
      <c r="A187" s="13"/>
      <c r="B187" s="217"/>
      <c r="C187" s="218"/>
      <c r="D187" s="219" t="s">
        <v>142</v>
      </c>
      <c r="E187" s="220" t="s">
        <v>19</v>
      </c>
      <c r="F187" s="221" t="s">
        <v>172</v>
      </c>
      <c r="G187" s="218"/>
      <c r="H187" s="222">
        <v>5.4640000000000004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8" t="s">
        <v>142</v>
      </c>
      <c r="AU187" s="228" t="s">
        <v>133</v>
      </c>
      <c r="AV187" s="13" t="s">
        <v>133</v>
      </c>
      <c r="AW187" s="13" t="s">
        <v>33</v>
      </c>
      <c r="AX187" s="13" t="s">
        <v>72</v>
      </c>
      <c r="AY187" s="228" t="s">
        <v>125</v>
      </c>
    </row>
    <row r="188" s="15" customFormat="1">
      <c r="A188" s="15"/>
      <c r="B188" s="240"/>
      <c r="C188" s="241"/>
      <c r="D188" s="219" t="s">
        <v>142</v>
      </c>
      <c r="E188" s="242" t="s">
        <v>19</v>
      </c>
      <c r="F188" s="243" t="s">
        <v>166</v>
      </c>
      <c r="G188" s="241"/>
      <c r="H188" s="244">
        <v>5.4640000000000004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0" t="s">
        <v>142</v>
      </c>
      <c r="AU188" s="250" t="s">
        <v>133</v>
      </c>
      <c r="AV188" s="15" t="s">
        <v>126</v>
      </c>
      <c r="AW188" s="15" t="s">
        <v>33</v>
      </c>
      <c r="AX188" s="15" t="s">
        <v>72</v>
      </c>
      <c r="AY188" s="250" t="s">
        <v>125</v>
      </c>
    </row>
    <row r="189" s="14" customFormat="1">
      <c r="A189" s="14"/>
      <c r="B189" s="229"/>
      <c r="C189" s="230"/>
      <c r="D189" s="219" t="s">
        <v>142</v>
      </c>
      <c r="E189" s="231" t="s">
        <v>19</v>
      </c>
      <c r="F189" s="232" t="s">
        <v>144</v>
      </c>
      <c r="G189" s="230"/>
      <c r="H189" s="233">
        <v>58.037999999999997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9" t="s">
        <v>142</v>
      </c>
      <c r="AU189" s="239" t="s">
        <v>133</v>
      </c>
      <c r="AV189" s="14" t="s">
        <v>132</v>
      </c>
      <c r="AW189" s="14" t="s">
        <v>33</v>
      </c>
      <c r="AX189" s="14" t="s">
        <v>77</v>
      </c>
      <c r="AY189" s="239" t="s">
        <v>125</v>
      </c>
    </row>
    <row r="190" s="2" customFormat="1" ht="24.15" customHeight="1">
      <c r="A190" s="40"/>
      <c r="B190" s="41"/>
      <c r="C190" s="199" t="s">
        <v>154</v>
      </c>
      <c r="D190" s="199" t="s">
        <v>128</v>
      </c>
      <c r="E190" s="200" t="s">
        <v>235</v>
      </c>
      <c r="F190" s="201" t="s">
        <v>236</v>
      </c>
      <c r="G190" s="202" t="s">
        <v>152</v>
      </c>
      <c r="H190" s="203">
        <v>19.850000000000001</v>
      </c>
      <c r="I190" s="204"/>
      <c r="J190" s="205">
        <f>ROUND(I190*H190,2)</f>
        <v>0</v>
      </c>
      <c r="K190" s="201" t="s">
        <v>153</v>
      </c>
      <c r="L190" s="46"/>
      <c r="M190" s="206" t="s">
        <v>19</v>
      </c>
      <c r="N190" s="207" t="s">
        <v>44</v>
      </c>
      <c r="O190" s="86"/>
      <c r="P190" s="208">
        <f>O190*H190</f>
        <v>0</v>
      </c>
      <c r="Q190" s="208">
        <v>1.0000000000000001E-05</v>
      </c>
      <c r="R190" s="208">
        <f>Q190*H190</f>
        <v>0.00019850000000000003</v>
      </c>
      <c r="S190" s="208">
        <v>0</v>
      </c>
      <c r="T190" s="209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0" t="s">
        <v>132</v>
      </c>
      <c r="AT190" s="210" t="s">
        <v>128</v>
      </c>
      <c r="AU190" s="210" t="s">
        <v>133</v>
      </c>
      <c r="AY190" s="19" t="s">
        <v>125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9" t="s">
        <v>133</v>
      </c>
      <c r="BK190" s="211">
        <f>ROUND(I190*H190,2)</f>
        <v>0</v>
      </c>
      <c r="BL190" s="19" t="s">
        <v>132</v>
      </c>
      <c r="BM190" s="210" t="s">
        <v>237</v>
      </c>
    </row>
    <row r="191" s="2" customFormat="1">
      <c r="A191" s="40"/>
      <c r="B191" s="41"/>
      <c r="C191" s="42"/>
      <c r="D191" s="212" t="s">
        <v>140</v>
      </c>
      <c r="E191" s="42"/>
      <c r="F191" s="213" t="s">
        <v>238</v>
      </c>
      <c r="G191" s="42"/>
      <c r="H191" s="42"/>
      <c r="I191" s="214"/>
      <c r="J191" s="42"/>
      <c r="K191" s="42"/>
      <c r="L191" s="46"/>
      <c r="M191" s="215"/>
      <c r="N191" s="21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140</v>
      </c>
      <c r="AU191" s="19" t="s">
        <v>133</v>
      </c>
    </row>
    <row r="192" s="2" customFormat="1" ht="24.15" customHeight="1">
      <c r="A192" s="40"/>
      <c r="B192" s="41"/>
      <c r="C192" s="199" t="s">
        <v>239</v>
      </c>
      <c r="D192" s="199" t="s">
        <v>128</v>
      </c>
      <c r="E192" s="200" t="s">
        <v>240</v>
      </c>
      <c r="F192" s="201" t="s">
        <v>241</v>
      </c>
      <c r="G192" s="202" t="s">
        <v>152</v>
      </c>
      <c r="H192" s="203">
        <v>58.037999999999997</v>
      </c>
      <c r="I192" s="204"/>
      <c r="J192" s="205">
        <f>ROUND(I192*H192,2)</f>
        <v>0</v>
      </c>
      <c r="K192" s="201" t="s">
        <v>153</v>
      </c>
      <c r="L192" s="46"/>
      <c r="M192" s="206" t="s">
        <v>19</v>
      </c>
      <c r="N192" s="207" t="s">
        <v>44</v>
      </c>
      <c r="O192" s="86"/>
      <c r="P192" s="208">
        <f>O192*H192</f>
        <v>0</v>
      </c>
      <c r="Q192" s="208">
        <v>4.0000000000000003E-05</v>
      </c>
      <c r="R192" s="208">
        <f>Q192*H192</f>
        <v>0.0023215200000000001</v>
      </c>
      <c r="S192" s="208">
        <v>0</v>
      </c>
      <c r="T192" s="20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0" t="s">
        <v>132</v>
      </c>
      <c r="AT192" s="210" t="s">
        <v>128</v>
      </c>
      <c r="AU192" s="210" t="s">
        <v>133</v>
      </c>
      <c r="AY192" s="19" t="s">
        <v>125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9" t="s">
        <v>133</v>
      </c>
      <c r="BK192" s="211">
        <f>ROUND(I192*H192,2)</f>
        <v>0</v>
      </c>
      <c r="BL192" s="19" t="s">
        <v>132</v>
      </c>
      <c r="BM192" s="210" t="s">
        <v>242</v>
      </c>
    </row>
    <row r="193" s="2" customFormat="1">
      <c r="A193" s="40"/>
      <c r="B193" s="41"/>
      <c r="C193" s="42"/>
      <c r="D193" s="212" t="s">
        <v>140</v>
      </c>
      <c r="E193" s="42"/>
      <c r="F193" s="213" t="s">
        <v>243</v>
      </c>
      <c r="G193" s="42"/>
      <c r="H193" s="42"/>
      <c r="I193" s="214"/>
      <c r="J193" s="42"/>
      <c r="K193" s="42"/>
      <c r="L193" s="46"/>
      <c r="M193" s="215"/>
      <c r="N193" s="216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140</v>
      </c>
      <c r="AU193" s="19" t="s">
        <v>133</v>
      </c>
    </row>
    <row r="194" s="2" customFormat="1" ht="16.5" customHeight="1">
      <c r="A194" s="40"/>
      <c r="B194" s="41"/>
      <c r="C194" s="199" t="s">
        <v>244</v>
      </c>
      <c r="D194" s="199" t="s">
        <v>128</v>
      </c>
      <c r="E194" s="200" t="s">
        <v>245</v>
      </c>
      <c r="F194" s="201" t="s">
        <v>246</v>
      </c>
      <c r="G194" s="202" t="s">
        <v>152</v>
      </c>
      <c r="H194" s="203">
        <v>58.037999999999997</v>
      </c>
      <c r="I194" s="204"/>
      <c r="J194" s="205">
        <f>ROUND(I194*H194,2)</f>
        <v>0</v>
      </c>
      <c r="K194" s="201" t="s">
        <v>153</v>
      </c>
      <c r="L194" s="46"/>
      <c r="M194" s="206" t="s">
        <v>19</v>
      </c>
      <c r="N194" s="207" t="s">
        <v>44</v>
      </c>
      <c r="O194" s="86"/>
      <c r="P194" s="208">
        <f>O194*H194</f>
        <v>0</v>
      </c>
      <c r="Q194" s="208">
        <v>1.0000000000000001E-05</v>
      </c>
      <c r="R194" s="208">
        <f>Q194*H194</f>
        <v>0.00058038000000000002</v>
      </c>
      <c r="S194" s="208">
        <v>0</v>
      </c>
      <c r="T194" s="209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0" t="s">
        <v>132</v>
      </c>
      <c r="AT194" s="210" t="s">
        <v>128</v>
      </c>
      <c r="AU194" s="210" t="s">
        <v>133</v>
      </c>
      <c r="AY194" s="19" t="s">
        <v>125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9" t="s">
        <v>133</v>
      </c>
      <c r="BK194" s="211">
        <f>ROUND(I194*H194,2)</f>
        <v>0</v>
      </c>
      <c r="BL194" s="19" t="s">
        <v>132</v>
      </c>
      <c r="BM194" s="210" t="s">
        <v>247</v>
      </c>
    </row>
    <row r="195" s="2" customFormat="1">
      <c r="A195" s="40"/>
      <c r="B195" s="41"/>
      <c r="C195" s="42"/>
      <c r="D195" s="212" t="s">
        <v>140</v>
      </c>
      <c r="E195" s="42"/>
      <c r="F195" s="213" t="s">
        <v>248</v>
      </c>
      <c r="G195" s="42"/>
      <c r="H195" s="42"/>
      <c r="I195" s="214"/>
      <c r="J195" s="42"/>
      <c r="K195" s="42"/>
      <c r="L195" s="46"/>
      <c r="M195" s="215"/>
      <c r="N195" s="21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140</v>
      </c>
      <c r="AU195" s="19" t="s">
        <v>133</v>
      </c>
    </row>
    <row r="196" s="2" customFormat="1" ht="24.15" customHeight="1">
      <c r="A196" s="40"/>
      <c r="B196" s="41"/>
      <c r="C196" s="199" t="s">
        <v>249</v>
      </c>
      <c r="D196" s="199" t="s">
        <v>128</v>
      </c>
      <c r="E196" s="200" t="s">
        <v>250</v>
      </c>
      <c r="F196" s="201" t="s">
        <v>251</v>
      </c>
      <c r="G196" s="202" t="s">
        <v>152</v>
      </c>
      <c r="H196" s="203">
        <v>0.71999999999999997</v>
      </c>
      <c r="I196" s="204"/>
      <c r="J196" s="205">
        <f>ROUND(I196*H196,2)</f>
        <v>0</v>
      </c>
      <c r="K196" s="201" t="s">
        <v>153</v>
      </c>
      <c r="L196" s="46"/>
      <c r="M196" s="206" t="s">
        <v>19</v>
      </c>
      <c r="N196" s="207" t="s">
        <v>44</v>
      </c>
      <c r="O196" s="86"/>
      <c r="P196" s="208">
        <f>O196*H196</f>
        <v>0</v>
      </c>
      <c r="Q196" s="208">
        <v>0</v>
      </c>
      <c r="R196" s="208">
        <f>Q196*H196</f>
        <v>0</v>
      </c>
      <c r="S196" s="208">
        <v>0.13100000000000001</v>
      </c>
      <c r="T196" s="209">
        <f>S196*H196</f>
        <v>0.094320000000000001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0" t="s">
        <v>132</v>
      </c>
      <c r="AT196" s="210" t="s">
        <v>128</v>
      </c>
      <c r="AU196" s="210" t="s">
        <v>133</v>
      </c>
      <c r="AY196" s="19" t="s">
        <v>125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9" t="s">
        <v>133</v>
      </c>
      <c r="BK196" s="211">
        <f>ROUND(I196*H196,2)</f>
        <v>0</v>
      </c>
      <c r="BL196" s="19" t="s">
        <v>132</v>
      </c>
      <c r="BM196" s="210" t="s">
        <v>252</v>
      </c>
    </row>
    <row r="197" s="2" customFormat="1">
      <c r="A197" s="40"/>
      <c r="B197" s="41"/>
      <c r="C197" s="42"/>
      <c r="D197" s="212" t="s">
        <v>140</v>
      </c>
      <c r="E197" s="42"/>
      <c r="F197" s="213" t="s">
        <v>253</v>
      </c>
      <c r="G197" s="42"/>
      <c r="H197" s="42"/>
      <c r="I197" s="214"/>
      <c r="J197" s="42"/>
      <c r="K197" s="42"/>
      <c r="L197" s="46"/>
      <c r="M197" s="215"/>
      <c r="N197" s="216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140</v>
      </c>
      <c r="AU197" s="19" t="s">
        <v>133</v>
      </c>
    </row>
    <row r="198" s="13" customFormat="1">
      <c r="A198" s="13"/>
      <c r="B198" s="217"/>
      <c r="C198" s="218"/>
      <c r="D198" s="219" t="s">
        <v>142</v>
      </c>
      <c r="E198" s="220" t="s">
        <v>19</v>
      </c>
      <c r="F198" s="221" t="s">
        <v>157</v>
      </c>
      <c r="G198" s="218"/>
      <c r="H198" s="222">
        <v>0.71999999999999997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8" t="s">
        <v>142</v>
      </c>
      <c r="AU198" s="228" t="s">
        <v>133</v>
      </c>
      <c r="AV198" s="13" t="s">
        <v>133</v>
      </c>
      <c r="AW198" s="13" t="s">
        <v>33</v>
      </c>
      <c r="AX198" s="13" t="s">
        <v>77</v>
      </c>
      <c r="AY198" s="228" t="s">
        <v>125</v>
      </c>
    </row>
    <row r="199" s="2" customFormat="1" ht="24.15" customHeight="1">
      <c r="A199" s="40"/>
      <c r="B199" s="41"/>
      <c r="C199" s="199" t="s">
        <v>254</v>
      </c>
      <c r="D199" s="199" t="s">
        <v>128</v>
      </c>
      <c r="E199" s="200" t="s">
        <v>255</v>
      </c>
      <c r="F199" s="201" t="s">
        <v>251</v>
      </c>
      <c r="G199" s="202" t="s">
        <v>152</v>
      </c>
      <c r="H199" s="203">
        <v>1.6200000000000001</v>
      </c>
      <c r="I199" s="204"/>
      <c r="J199" s="205">
        <f>ROUND(I199*H199,2)</f>
        <v>0</v>
      </c>
      <c r="K199" s="201" t="s">
        <v>138</v>
      </c>
      <c r="L199" s="46"/>
      <c r="M199" s="206" t="s">
        <v>19</v>
      </c>
      <c r="N199" s="207" t="s">
        <v>44</v>
      </c>
      <c r="O199" s="86"/>
      <c r="P199" s="208">
        <f>O199*H199</f>
        <v>0</v>
      </c>
      <c r="Q199" s="208">
        <v>0</v>
      </c>
      <c r="R199" s="208">
        <f>Q199*H199</f>
        <v>0</v>
      </c>
      <c r="S199" s="208">
        <v>0.13100000000000001</v>
      </c>
      <c r="T199" s="209">
        <f>S199*H199</f>
        <v>0.21222000000000002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0" t="s">
        <v>132</v>
      </c>
      <c r="AT199" s="210" t="s">
        <v>128</v>
      </c>
      <c r="AU199" s="210" t="s">
        <v>133</v>
      </c>
      <c r="AY199" s="19" t="s">
        <v>125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9" t="s">
        <v>133</v>
      </c>
      <c r="BK199" s="211">
        <f>ROUND(I199*H199,2)</f>
        <v>0</v>
      </c>
      <c r="BL199" s="19" t="s">
        <v>132</v>
      </c>
      <c r="BM199" s="210" t="s">
        <v>256</v>
      </c>
    </row>
    <row r="200" s="2" customFormat="1">
      <c r="A200" s="40"/>
      <c r="B200" s="41"/>
      <c r="C200" s="42"/>
      <c r="D200" s="212" t="s">
        <v>140</v>
      </c>
      <c r="E200" s="42"/>
      <c r="F200" s="213" t="s">
        <v>257</v>
      </c>
      <c r="G200" s="42"/>
      <c r="H200" s="42"/>
      <c r="I200" s="214"/>
      <c r="J200" s="42"/>
      <c r="K200" s="42"/>
      <c r="L200" s="46"/>
      <c r="M200" s="215"/>
      <c r="N200" s="216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140</v>
      </c>
      <c r="AU200" s="19" t="s">
        <v>133</v>
      </c>
    </row>
    <row r="201" s="13" customFormat="1">
      <c r="A201" s="13"/>
      <c r="B201" s="217"/>
      <c r="C201" s="218"/>
      <c r="D201" s="219" t="s">
        <v>142</v>
      </c>
      <c r="E201" s="220" t="s">
        <v>19</v>
      </c>
      <c r="F201" s="221" t="s">
        <v>258</v>
      </c>
      <c r="G201" s="218"/>
      <c r="H201" s="222">
        <v>1.6200000000000001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8" t="s">
        <v>142</v>
      </c>
      <c r="AU201" s="228" t="s">
        <v>133</v>
      </c>
      <c r="AV201" s="13" t="s">
        <v>133</v>
      </c>
      <c r="AW201" s="13" t="s">
        <v>33</v>
      </c>
      <c r="AX201" s="13" t="s">
        <v>72</v>
      </c>
      <c r="AY201" s="228" t="s">
        <v>125</v>
      </c>
    </row>
    <row r="202" s="14" customFormat="1">
      <c r="A202" s="14"/>
      <c r="B202" s="229"/>
      <c r="C202" s="230"/>
      <c r="D202" s="219" t="s">
        <v>142</v>
      </c>
      <c r="E202" s="231" t="s">
        <v>19</v>
      </c>
      <c r="F202" s="232" t="s">
        <v>144</v>
      </c>
      <c r="G202" s="230"/>
      <c r="H202" s="233">
        <v>1.6200000000000001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9" t="s">
        <v>142</v>
      </c>
      <c r="AU202" s="239" t="s">
        <v>133</v>
      </c>
      <c r="AV202" s="14" t="s">
        <v>132</v>
      </c>
      <c r="AW202" s="14" t="s">
        <v>33</v>
      </c>
      <c r="AX202" s="14" t="s">
        <v>77</v>
      </c>
      <c r="AY202" s="239" t="s">
        <v>125</v>
      </c>
    </row>
    <row r="203" s="2" customFormat="1" ht="16.5" customHeight="1">
      <c r="A203" s="40"/>
      <c r="B203" s="41"/>
      <c r="C203" s="199" t="s">
        <v>7</v>
      </c>
      <c r="D203" s="199" t="s">
        <v>128</v>
      </c>
      <c r="E203" s="200" t="s">
        <v>259</v>
      </c>
      <c r="F203" s="201" t="s">
        <v>260</v>
      </c>
      <c r="G203" s="202" t="s">
        <v>152</v>
      </c>
      <c r="H203" s="203">
        <v>31.405000000000001</v>
      </c>
      <c r="I203" s="204"/>
      <c r="J203" s="205">
        <f>ROUND(I203*H203,2)</f>
        <v>0</v>
      </c>
      <c r="K203" s="201" t="s">
        <v>138</v>
      </c>
      <c r="L203" s="46"/>
      <c r="M203" s="206" t="s">
        <v>19</v>
      </c>
      <c r="N203" s="207" t="s">
        <v>44</v>
      </c>
      <c r="O203" s="86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0" t="s">
        <v>132</v>
      </c>
      <c r="AT203" s="210" t="s">
        <v>128</v>
      </c>
      <c r="AU203" s="210" t="s">
        <v>133</v>
      </c>
      <c r="AY203" s="19" t="s">
        <v>125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9" t="s">
        <v>133</v>
      </c>
      <c r="BK203" s="211">
        <f>ROUND(I203*H203,2)</f>
        <v>0</v>
      </c>
      <c r="BL203" s="19" t="s">
        <v>132</v>
      </c>
      <c r="BM203" s="210" t="s">
        <v>261</v>
      </c>
    </row>
    <row r="204" s="2" customFormat="1">
      <c r="A204" s="40"/>
      <c r="B204" s="41"/>
      <c r="C204" s="42"/>
      <c r="D204" s="212" t="s">
        <v>140</v>
      </c>
      <c r="E204" s="42"/>
      <c r="F204" s="213" t="s">
        <v>262</v>
      </c>
      <c r="G204" s="42"/>
      <c r="H204" s="42"/>
      <c r="I204" s="214"/>
      <c r="J204" s="42"/>
      <c r="K204" s="42"/>
      <c r="L204" s="46"/>
      <c r="M204" s="215"/>
      <c r="N204" s="216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140</v>
      </c>
      <c r="AU204" s="19" t="s">
        <v>133</v>
      </c>
    </row>
    <row r="205" s="13" customFormat="1">
      <c r="A205" s="13"/>
      <c r="B205" s="217"/>
      <c r="C205" s="218"/>
      <c r="D205" s="219" t="s">
        <v>142</v>
      </c>
      <c r="E205" s="220" t="s">
        <v>19</v>
      </c>
      <c r="F205" s="221" t="s">
        <v>165</v>
      </c>
      <c r="G205" s="218"/>
      <c r="H205" s="222">
        <v>0.97099999999999997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8" t="s">
        <v>142</v>
      </c>
      <c r="AU205" s="228" t="s">
        <v>133</v>
      </c>
      <c r="AV205" s="13" t="s">
        <v>133</v>
      </c>
      <c r="AW205" s="13" t="s">
        <v>33</v>
      </c>
      <c r="AX205" s="13" t="s">
        <v>72</v>
      </c>
      <c r="AY205" s="228" t="s">
        <v>125</v>
      </c>
    </row>
    <row r="206" s="15" customFormat="1">
      <c r="A206" s="15"/>
      <c r="B206" s="240"/>
      <c r="C206" s="241"/>
      <c r="D206" s="219" t="s">
        <v>142</v>
      </c>
      <c r="E206" s="242" t="s">
        <v>19</v>
      </c>
      <c r="F206" s="243" t="s">
        <v>166</v>
      </c>
      <c r="G206" s="241"/>
      <c r="H206" s="244">
        <v>0.97099999999999997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0" t="s">
        <v>142</v>
      </c>
      <c r="AU206" s="250" t="s">
        <v>133</v>
      </c>
      <c r="AV206" s="15" t="s">
        <v>126</v>
      </c>
      <c r="AW206" s="15" t="s">
        <v>33</v>
      </c>
      <c r="AX206" s="15" t="s">
        <v>72</v>
      </c>
      <c r="AY206" s="250" t="s">
        <v>125</v>
      </c>
    </row>
    <row r="207" s="13" customFormat="1">
      <c r="A207" s="13"/>
      <c r="B207" s="217"/>
      <c r="C207" s="218"/>
      <c r="D207" s="219" t="s">
        <v>142</v>
      </c>
      <c r="E207" s="220" t="s">
        <v>19</v>
      </c>
      <c r="F207" s="221" t="s">
        <v>167</v>
      </c>
      <c r="G207" s="218"/>
      <c r="H207" s="222">
        <v>12.241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8" t="s">
        <v>142</v>
      </c>
      <c r="AU207" s="228" t="s">
        <v>133</v>
      </c>
      <c r="AV207" s="13" t="s">
        <v>133</v>
      </c>
      <c r="AW207" s="13" t="s">
        <v>33</v>
      </c>
      <c r="AX207" s="13" t="s">
        <v>72</v>
      </c>
      <c r="AY207" s="228" t="s">
        <v>125</v>
      </c>
    </row>
    <row r="208" s="15" customFormat="1">
      <c r="A208" s="15"/>
      <c r="B208" s="240"/>
      <c r="C208" s="241"/>
      <c r="D208" s="219" t="s">
        <v>142</v>
      </c>
      <c r="E208" s="242" t="s">
        <v>19</v>
      </c>
      <c r="F208" s="243" t="s">
        <v>166</v>
      </c>
      <c r="G208" s="241"/>
      <c r="H208" s="244">
        <v>12.241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0" t="s">
        <v>142</v>
      </c>
      <c r="AU208" s="250" t="s">
        <v>133</v>
      </c>
      <c r="AV208" s="15" t="s">
        <v>126</v>
      </c>
      <c r="AW208" s="15" t="s">
        <v>33</v>
      </c>
      <c r="AX208" s="15" t="s">
        <v>72</v>
      </c>
      <c r="AY208" s="250" t="s">
        <v>125</v>
      </c>
    </row>
    <row r="209" s="13" customFormat="1">
      <c r="A209" s="13"/>
      <c r="B209" s="217"/>
      <c r="C209" s="218"/>
      <c r="D209" s="219" t="s">
        <v>142</v>
      </c>
      <c r="E209" s="220" t="s">
        <v>19</v>
      </c>
      <c r="F209" s="221" t="s">
        <v>168</v>
      </c>
      <c r="G209" s="218"/>
      <c r="H209" s="222">
        <v>14.884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8" t="s">
        <v>142</v>
      </c>
      <c r="AU209" s="228" t="s">
        <v>133</v>
      </c>
      <c r="AV209" s="13" t="s">
        <v>133</v>
      </c>
      <c r="AW209" s="13" t="s">
        <v>33</v>
      </c>
      <c r="AX209" s="13" t="s">
        <v>72</v>
      </c>
      <c r="AY209" s="228" t="s">
        <v>125</v>
      </c>
    </row>
    <row r="210" s="15" customFormat="1">
      <c r="A210" s="15"/>
      <c r="B210" s="240"/>
      <c r="C210" s="241"/>
      <c r="D210" s="219" t="s">
        <v>142</v>
      </c>
      <c r="E210" s="242" t="s">
        <v>19</v>
      </c>
      <c r="F210" s="243" t="s">
        <v>166</v>
      </c>
      <c r="G210" s="241"/>
      <c r="H210" s="244">
        <v>14.884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0" t="s">
        <v>142</v>
      </c>
      <c r="AU210" s="250" t="s">
        <v>133</v>
      </c>
      <c r="AV210" s="15" t="s">
        <v>126</v>
      </c>
      <c r="AW210" s="15" t="s">
        <v>33</v>
      </c>
      <c r="AX210" s="15" t="s">
        <v>72</v>
      </c>
      <c r="AY210" s="250" t="s">
        <v>125</v>
      </c>
    </row>
    <row r="211" s="13" customFormat="1">
      <c r="A211" s="13"/>
      <c r="B211" s="217"/>
      <c r="C211" s="218"/>
      <c r="D211" s="219" t="s">
        <v>142</v>
      </c>
      <c r="E211" s="220" t="s">
        <v>19</v>
      </c>
      <c r="F211" s="221" t="s">
        <v>169</v>
      </c>
      <c r="G211" s="218"/>
      <c r="H211" s="222">
        <v>3.3090000000000002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8" t="s">
        <v>142</v>
      </c>
      <c r="AU211" s="228" t="s">
        <v>133</v>
      </c>
      <c r="AV211" s="13" t="s">
        <v>133</v>
      </c>
      <c r="AW211" s="13" t="s">
        <v>33</v>
      </c>
      <c r="AX211" s="13" t="s">
        <v>72</v>
      </c>
      <c r="AY211" s="228" t="s">
        <v>125</v>
      </c>
    </row>
    <row r="212" s="15" customFormat="1">
      <c r="A212" s="15"/>
      <c r="B212" s="240"/>
      <c r="C212" s="241"/>
      <c r="D212" s="219" t="s">
        <v>142</v>
      </c>
      <c r="E212" s="242" t="s">
        <v>19</v>
      </c>
      <c r="F212" s="243" t="s">
        <v>166</v>
      </c>
      <c r="G212" s="241"/>
      <c r="H212" s="244">
        <v>3.3090000000000002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0" t="s">
        <v>142</v>
      </c>
      <c r="AU212" s="250" t="s">
        <v>133</v>
      </c>
      <c r="AV212" s="15" t="s">
        <v>126</v>
      </c>
      <c r="AW212" s="15" t="s">
        <v>33</v>
      </c>
      <c r="AX212" s="15" t="s">
        <v>72</v>
      </c>
      <c r="AY212" s="250" t="s">
        <v>125</v>
      </c>
    </row>
    <row r="213" s="14" customFormat="1">
      <c r="A213" s="14"/>
      <c r="B213" s="229"/>
      <c r="C213" s="230"/>
      <c r="D213" s="219" t="s">
        <v>142</v>
      </c>
      <c r="E213" s="231" t="s">
        <v>19</v>
      </c>
      <c r="F213" s="232" t="s">
        <v>144</v>
      </c>
      <c r="G213" s="230"/>
      <c r="H213" s="233">
        <v>31.405000000000001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9" t="s">
        <v>142</v>
      </c>
      <c r="AU213" s="239" t="s">
        <v>133</v>
      </c>
      <c r="AV213" s="14" t="s">
        <v>132</v>
      </c>
      <c r="AW213" s="14" t="s">
        <v>33</v>
      </c>
      <c r="AX213" s="14" t="s">
        <v>77</v>
      </c>
      <c r="AY213" s="239" t="s">
        <v>125</v>
      </c>
    </row>
    <row r="214" s="2" customFormat="1" ht="16.5" customHeight="1">
      <c r="A214" s="40"/>
      <c r="B214" s="41"/>
      <c r="C214" s="199" t="s">
        <v>263</v>
      </c>
      <c r="D214" s="199" t="s">
        <v>128</v>
      </c>
      <c r="E214" s="200" t="s">
        <v>264</v>
      </c>
      <c r="F214" s="201" t="s">
        <v>265</v>
      </c>
      <c r="G214" s="202" t="s">
        <v>152</v>
      </c>
      <c r="H214" s="203">
        <v>31.405000000000001</v>
      </c>
      <c r="I214" s="204"/>
      <c r="J214" s="205">
        <f>ROUND(I214*H214,2)</f>
        <v>0</v>
      </c>
      <c r="K214" s="201" t="s">
        <v>138</v>
      </c>
      <c r="L214" s="46"/>
      <c r="M214" s="206" t="s">
        <v>19</v>
      </c>
      <c r="N214" s="207" t="s">
        <v>44</v>
      </c>
      <c r="O214" s="86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132</v>
      </c>
      <c r="AT214" s="210" t="s">
        <v>128</v>
      </c>
      <c r="AU214" s="210" t="s">
        <v>133</v>
      </c>
      <c r="AY214" s="19" t="s">
        <v>125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133</v>
      </c>
      <c r="BK214" s="211">
        <f>ROUND(I214*H214,2)</f>
        <v>0</v>
      </c>
      <c r="BL214" s="19" t="s">
        <v>132</v>
      </c>
      <c r="BM214" s="210" t="s">
        <v>266</v>
      </c>
    </row>
    <row r="215" s="2" customFormat="1">
      <c r="A215" s="40"/>
      <c r="B215" s="41"/>
      <c r="C215" s="42"/>
      <c r="D215" s="212" t="s">
        <v>140</v>
      </c>
      <c r="E215" s="42"/>
      <c r="F215" s="213" t="s">
        <v>267</v>
      </c>
      <c r="G215" s="42"/>
      <c r="H215" s="42"/>
      <c r="I215" s="214"/>
      <c r="J215" s="42"/>
      <c r="K215" s="42"/>
      <c r="L215" s="46"/>
      <c r="M215" s="215"/>
      <c r="N215" s="21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140</v>
      </c>
      <c r="AU215" s="19" t="s">
        <v>133</v>
      </c>
    </row>
    <row r="216" s="2" customFormat="1" ht="21.75" customHeight="1">
      <c r="A216" s="40"/>
      <c r="B216" s="41"/>
      <c r="C216" s="199" t="s">
        <v>268</v>
      </c>
      <c r="D216" s="199" t="s">
        <v>128</v>
      </c>
      <c r="E216" s="200" t="s">
        <v>269</v>
      </c>
      <c r="F216" s="201" t="s">
        <v>270</v>
      </c>
      <c r="G216" s="202" t="s">
        <v>137</v>
      </c>
      <c r="H216" s="203">
        <v>20</v>
      </c>
      <c r="I216" s="204"/>
      <c r="J216" s="205">
        <f>ROUND(I216*H216,2)</f>
        <v>0</v>
      </c>
      <c r="K216" s="201" t="s">
        <v>153</v>
      </c>
      <c r="L216" s="46"/>
      <c r="M216" s="206" t="s">
        <v>19</v>
      </c>
      <c r="N216" s="207" t="s">
        <v>44</v>
      </c>
      <c r="O216" s="86"/>
      <c r="P216" s="208">
        <f>O216*H216</f>
        <v>0</v>
      </c>
      <c r="Q216" s="208">
        <v>0</v>
      </c>
      <c r="R216" s="208">
        <f>Q216*H216</f>
        <v>0</v>
      </c>
      <c r="S216" s="208">
        <v>0.002</v>
      </c>
      <c r="T216" s="209">
        <f>S216*H216</f>
        <v>0.040000000000000001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0" t="s">
        <v>132</v>
      </c>
      <c r="AT216" s="210" t="s">
        <v>128</v>
      </c>
      <c r="AU216" s="210" t="s">
        <v>133</v>
      </c>
      <c r="AY216" s="19" t="s">
        <v>125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9" t="s">
        <v>133</v>
      </c>
      <c r="BK216" s="211">
        <f>ROUND(I216*H216,2)</f>
        <v>0</v>
      </c>
      <c r="BL216" s="19" t="s">
        <v>132</v>
      </c>
      <c r="BM216" s="210" t="s">
        <v>271</v>
      </c>
    </row>
    <row r="217" s="2" customFormat="1">
      <c r="A217" s="40"/>
      <c r="B217" s="41"/>
      <c r="C217" s="42"/>
      <c r="D217" s="212" t="s">
        <v>140</v>
      </c>
      <c r="E217" s="42"/>
      <c r="F217" s="213" t="s">
        <v>272</v>
      </c>
      <c r="G217" s="42"/>
      <c r="H217" s="42"/>
      <c r="I217" s="214"/>
      <c r="J217" s="42"/>
      <c r="K217" s="42"/>
      <c r="L217" s="46"/>
      <c r="M217" s="215"/>
      <c r="N217" s="21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140</v>
      </c>
      <c r="AU217" s="19" t="s">
        <v>133</v>
      </c>
    </row>
    <row r="218" s="2" customFormat="1" ht="21.75" customHeight="1">
      <c r="A218" s="40"/>
      <c r="B218" s="41"/>
      <c r="C218" s="199" t="s">
        <v>273</v>
      </c>
      <c r="D218" s="199" t="s">
        <v>128</v>
      </c>
      <c r="E218" s="200" t="s">
        <v>274</v>
      </c>
      <c r="F218" s="201" t="s">
        <v>275</v>
      </c>
      <c r="G218" s="202" t="s">
        <v>137</v>
      </c>
      <c r="H218" s="203">
        <v>30</v>
      </c>
      <c r="I218" s="204"/>
      <c r="J218" s="205">
        <f>ROUND(I218*H218,2)</f>
        <v>0</v>
      </c>
      <c r="K218" s="201" t="s">
        <v>153</v>
      </c>
      <c r="L218" s="46"/>
      <c r="M218" s="206" t="s">
        <v>19</v>
      </c>
      <c r="N218" s="207" t="s">
        <v>44</v>
      </c>
      <c r="O218" s="86"/>
      <c r="P218" s="208">
        <f>O218*H218</f>
        <v>0</v>
      </c>
      <c r="Q218" s="208">
        <v>0</v>
      </c>
      <c r="R218" s="208">
        <f>Q218*H218</f>
        <v>0</v>
      </c>
      <c r="S218" s="208">
        <v>0.0060000000000000001</v>
      </c>
      <c r="T218" s="209">
        <f>S218*H218</f>
        <v>0.17999999999999999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0" t="s">
        <v>132</v>
      </c>
      <c r="AT218" s="210" t="s">
        <v>128</v>
      </c>
      <c r="AU218" s="210" t="s">
        <v>133</v>
      </c>
      <c r="AY218" s="19" t="s">
        <v>125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9" t="s">
        <v>133</v>
      </c>
      <c r="BK218" s="211">
        <f>ROUND(I218*H218,2)</f>
        <v>0</v>
      </c>
      <c r="BL218" s="19" t="s">
        <v>132</v>
      </c>
      <c r="BM218" s="210" t="s">
        <v>276</v>
      </c>
    </row>
    <row r="219" s="2" customFormat="1">
      <c r="A219" s="40"/>
      <c r="B219" s="41"/>
      <c r="C219" s="42"/>
      <c r="D219" s="212" t="s">
        <v>140</v>
      </c>
      <c r="E219" s="42"/>
      <c r="F219" s="213" t="s">
        <v>277</v>
      </c>
      <c r="G219" s="42"/>
      <c r="H219" s="42"/>
      <c r="I219" s="214"/>
      <c r="J219" s="42"/>
      <c r="K219" s="42"/>
      <c r="L219" s="46"/>
      <c r="M219" s="215"/>
      <c r="N219" s="216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140</v>
      </c>
      <c r="AU219" s="19" t="s">
        <v>133</v>
      </c>
    </row>
    <row r="220" s="16" customFormat="1">
      <c r="A220" s="16"/>
      <c r="B220" s="251"/>
      <c r="C220" s="252"/>
      <c r="D220" s="219" t="s">
        <v>142</v>
      </c>
      <c r="E220" s="253" t="s">
        <v>19</v>
      </c>
      <c r="F220" s="254" t="s">
        <v>278</v>
      </c>
      <c r="G220" s="252"/>
      <c r="H220" s="253" t="s">
        <v>19</v>
      </c>
      <c r="I220" s="255"/>
      <c r="J220" s="252"/>
      <c r="K220" s="252"/>
      <c r="L220" s="256"/>
      <c r="M220" s="257"/>
      <c r="N220" s="258"/>
      <c r="O220" s="258"/>
      <c r="P220" s="258"/>
      <c r="Q220" s="258"/>
      <c r="R220" s="258"/>
      <c r="S220" s="258"/>
      <c r="T220" s="259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60" t="s">
        <v>142</v>
      </c>
      <c r="AU220" s="260" t="s">
        <v>133</v>
      </c>
      <c r="AV220" s="16" t="s">
        <v>77</v>
      </c>
      <c r="AW220" s="16" t="s">
        <v>33</v>
      </c>
      <c r="AX220" s="16" t="s">
        <v>72</v>
      </c>
      <c r="AY220" s="260" t="s">
        <v>125</v>
      </c>
    </row>
    <row r="221" s="13" customFormat="1">
      <c r="A221" s="13"/>
      <c r="B221" s="217"/>
      <c r="C221" s="218"/>
      <c r="D221" s="219" t="s">
        <v>142</v>
      </c>
      <c r="E221" s="220" t="s">
        <v>19</v>
      </c>
      <c r="F221" s="221" t="s">
        <v>199</v>
      </c>
      <c r="G221" s="218"/>
      <c r="H221" s="222">
        <v>10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8" t="s">
        <v>142</v>
      </c>
      <c r="AU221" s="228" t="s">
        <v>133</v>
      </c>
      <c r="AV221" s="13" t="s">
        <v>133</v>
      </c>
      <c r="AW221" s="13" t="s">
        <v>33</v>
      </c>
      <c r="AX221" s="13" t="s">
        <v>72</v>
      </c>
      <c r="AY221" s="228" t="s">
        <v>125</v>
      </c>
    </row>
    <row r="222" s="16" customFormat="1">
      <c r="A222" s="16"/>
      <c r="B222" s="251"/>
      <c r="C222" s="252"/>
      <c r="D222" s="219" t="s">
        <v>142</v>
      </c>
      <c r="E222" s="253" t="s">
        <v>19</v>
      </c>
      <c r="F222" s="254" t="s">
        <v>279</v>
      </c>
      <c r="G222" s="252"/>
      <c r="H222" s="253" t="s">
        <v>19</v>
      </c>
      <c r="I222" s="255"/>
      <c r="J222" s="252"/>
      <c r="K222" s="252"/>
      <c r="L222" s="256"/>
      <c r="M222" s="257"/>
      <c r="N222" s="258"/>
      <c r="O222" s="258"/>
      <c r="P222" s="258"/>
      <c r="Q222" s="258"/>
      <c r="R222" s="258"/>
      <c r="S222" s="258"/>
      <c r="T222" s="259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60" t="s">
        <v>142</v>
      </c>
      <c r="AU222" s="260" t="s">
        <v>133</v>
      </c>
      <c r="AV222" s="16" t="s">
        <v>77</v>
      </c>
      <c r="AW222" s="16" t="s">
        <v>33</v>
      </c>
      <c r="AX222" s="16" t="s">
        <v>72</v>
      </c>
      <c r="AY222" s="260" t="s">
        <v>125</v>
      </c>
    </row>
    <row r="223" s="13" customFormat="1">
      <c r="A223" s="13"/>
      <c r="B223" s="217"/>
      <c r="C223" s="218"/>
      <c r="D223" s="219" t="s">
        <v>142</v>
      </c>
      <c r="E223" s="220" t="s">
        <v>19</v>
      </c>
      <c r="F223" s="221" t="s">
        <v>254</v>
      </c>
      <c r="G223" s="218"/>
      <c r="H223" s="222">
        <v>20</v>
      </c>
      <c r="I223" s="223"/>
      <c r="J223" s="218"/>
      <c r="K223" s="218"/>
      <c r="L223" s="224"/>
      <c r="M223" s="225"/>
      <c r="N223" s="226"/>
      <c r="O223" s="226"/>
      <c r="P223" s="226"/>
      <c r="Q223" s="226"/>
      <c r="R223" s="226"/>
      <c r="S223" s="226"/>
      <c r="T223" s="22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8" t="s">
        <v>142</v>
      </c>
      <c r="AU223" s="228" t="s">
        <v>133</v>
      </c>
      <c r="AV223" s="13" t="s">
        <v>133</v>
      </c>
      <c r="AW223" s="13" t="s">
        <v>33</v>
      </c>
      <c r="AX223" s="13" t="s">
        <v>72</v>
      </c>
      <c r="AY223" s="228" t="s">
        <v>125</v>
      </c>
    </row>
    <row r="224" s="14" customFormat="1">
      <c r="A224" s="14"/>
      <c r="B224" s="229"/>
      <c r="C224" s="230"/>
      <c r="D224" s="219" t="s">
        <v>142</v>
      </c>
      <c r="E224" s="231" t="s">
        <v>19</v>
      </c>
      <c r="F224" s="232" t="s">
        <v>144</v>
      </c>
      <c r="G224" s="230"/>
      <c r="H224" s="233">
        <v>30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9" t="s">
        <v>142</v>
      </c>
      <c r="AU224" s="239" t="s">
        <v>133</v>
      </c>
      <c r="AV224" s="14" t="s">
        <v>132</v>
      </c>
      <c r="AW224" s="14" t="s">
        <v>33</v>
      </c>
      <c r="AX224" s="14" t="s">
        <v>77</v>
      </c>
      <c r="AY224" s="239" t="s">
        <v>125</v>
      </c>
    </row>
    <row r="225" s="2" customFormat="1" ht="24.15" customHeight="1">
      <c r="A225" s="40"/>
      <c r="B225" s="41"/>
      <c r="C225" s="199" t="s">
        <v>280</v>
      </c>
      <c r="D225" s="199" t="s">
        <v>128</v>
      </c>
      <c r="E225" s="200" t="s">
        <v>281</v>
      </c>
      <c r="F225" s="201" t="s">
        <v>282</v>
      </c>
      <c r="G225" s="202" t="s">
        <v>152</v>
      </c>
      <c r="H225" s="203">
        <v>14.960000000000001</v>
      </c>
      <c r="I225" s="204"/>
      <c r="J225" s="205">
        <f>ROUND(I225*H225,2)</f>
        <v>0</v>
      </c>
      <c r="K225" s="201" t="s">
        <v>153</v>
      </c>
      <c r="L225" s="46"/>
      <c r="M225" s="206" t="s">
        <v>19</v>
      </c>
      <c r="N225" s="207" t="s">
        <v>44</v>
      </c>
      <c r="O225" s="86"/>
      <c r="P225" s="208">
        <f>O225*H225</f>
        <v>0</v>
      </c>
      <c r="Q225" s="208">
        <v>0</v>
      </c>
      <c r="R225" s="208">
        <f>Q225*H225</f>
        <v>0</v>
      </c>
      <c r="S225" s="208">
        <v>0.045999999999999999</v>
      </c>
      <c r="T225" s="209">
        <f>S225*H225</f>
        <v>0.68815999999999999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0" t="s">
        <v>132</v>
      </c>
      <c r="AT225" s="210" t="s">
        <v>128</v>
      </c>
      <c r="AU225" s="210" t="s">
        <v>133</v>
      </c>
      <c r="AY225" s="19" t="s">
        <v>125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9" t="s">
        <v>133</v>
      </c>
      <c r="BK225" s="211">
        <f>ROUND(I225*H225,2)</f>
        <v>0</v>
      </c>
      <c r="BL225" s="19" t="s">
        <v>132</v>
      </c>
      <c r="BM225" s="210" t="s">
        <v>283</v>
      </c>
    </row>
    <row r="226" s="2" customFormat="1">
      <c r="A226" s="40"/>
      <c r="B226" s="41"/>
      <c r="C226" s="42"/>
      <c r="D226" s="212" t="s">
        <v>140</v>
      </c>
      <c r="E226" s="42"/>
      <c r="F226" s="213" t="s">
        <v>284</v>
      </c>
      <c r="G226" s="42"/>
      <c r="H226" s="42"/>
      <c r="I226" s="214"/>
      <c r="J226" s="42"/>
      <c r="K226" s="42"/>
      <c r="L226" s="46"/>
      <c r="M226" s="215"/>
      <c r="N226" s="216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140</v>
      </c>
      <c r="AU226" s="19" t="s">
        <v>133</v>
      </c>
    </row>
    <row r="227" s="2" customFormat="1" ht="21.75" customHeight="1">
      <c r="A227" s="40"/>
      <c r="B227" s="41"/>
      <c r="C227" s="199" t="s">
        <v>285</v>
      </c>
      <c r="D227" s="199" t="s">
        <v>128</v>
      </c>
      <c r="E227" s="200" t="s">
        <v>286</v>
      </c>
      <c r="F227" s="201" t="s">
        <v>287</v>
      </c>
      <c r="G227" s="202" t="s">
        <v>152</v>
      </c>
      <c r="H227" s="203">
        <v>197.74700000000001</v>
      </c>
      <c r="I227" s="204"/>
      <c r="J227" s="205">
        <f>ROUND(I227*H227,2)</f>
        <v>0</v>
      </c>
      <c r="K227" s="201" t="s">
        <v>153</v>
      </c>
      <c r="L227" s="46"/>
      <c r="M227" s="206" t="s">
        <v>19</v>
      </c>
      <c r="N227" s="207" t="s">
        <v>44</v>
      </c>
      <c r="O227" s="86"/>
      <c r="P227" s="208">
        <f>O227*H227</f>
        <v>0</v>
      </c>
      <c r="Q227" s="208">
        <v>0</v>
      </c>
      <c r="R227" s="208">
        <f>Q227*H227</f>
        <v>0</v>
      </c>
      <c r="S227" s="208">
        <v>0.0025999999999999999</v>
      </c>
      <c r="T227" s="209">
        <f>S227*H227</f>
        <v>0.51414219999999999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0" t="s">
        <v>132</v>
      </c>
      <c r="AT227" s="210" t="s">
        <v>128</v>
      </c>
      <c r="AU227" s="210" t="s">
        <v>133</v>
      </c>
      <c r="AY227" s="19" t="s">
        <v>125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9" t="s">
        <v>133</v>
      </c>
      <c r="BK227" s="211">
        <f>ROUND(I227*H227,2)</f>
        <v>0</v>
      </c>
      <c r="BL227" s="19" t="s">
        <v>132</v>
      </c>
      <c r="BM227" s="210" t="s">
        <v>288</v>
      </c>
    </row>
    <row r="228" s="2" customFormat="1">
      <c r="A228" s="40"/>
      <c r="B228" s="41"/>
      <c r="C228" s="42"/>
      <c r="D228" s="212" t="s">
        <v>140</v>
      </c>
      <c r="E228" s="42"/>
      <c r="F228" s="213" t="s">
        <v>289</v>
      </c>
      <c r="G228" s="42"/>
      <c r="H228" s="42"/>
      <c r="I228" s="214"/>
      <c r="J228" s="42"/>
      <c r="K228" s="42"/>
      <c r="L228" s="46"/>
      <c r="M228" s="215"/>
      <c r="N228" s="216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140</v>
      </c>
      <c r="AU228" s="19" t="s">
        <v>133</v>
      </c>
    </row>
    <row r="229" s="13" customFormat="1">
      <c r="A229" s="13"/>
      <c r="B229" s="217"/>
      <c r="C229" s="218"/>
      <c r="D229" s="219" t="s">
        <v>142</v>
      </c>
      <c r="E229" s="220" t="s">
        <v>19</v>
      </c>
      <c r="F229" s="221" t="s">
        <v>182</v>
      </c>
      <c r="G229" s="218"/>
      <c r="H229" s="222">
        <v>55.369999999999997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142</v>
      </c>
      <c r="AU229" s="228" t="s">
        <v>133</v>
      </c>
      <c r="AV229" s="13" t="s">
        <v>133</v>
      </c>
      <c r="AW229" s="13" t="s">
        <v>33</v>
      </c>
      <c r="AX229" s="13" t="s">
        <v>72</v>
      </c>
      <c r="AY229" s="228" t="s">
        <v>125</v>
      </c>
    </row>
    <row r="230" s="15" customFormat="1">
      <c r="A230" s="15"/>
      <c r="B230" s="240"/>
      <c r="C230" s="241"/>
      <c r="D230" s="219" t="s">
        <v>142</v>
      </c>
      <c r="E230" s="242" t="s">
        <v>19</v>
      </c>
      <c r="F230" s="243" t="s">
        <v>166</v>
      </c>
      <c r="G230" s="241"/>
      <c r="H230" s="244">
        <v>55.369999999999997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0" t="s">
        <v>142</v>
      </c>
      <c r="AU230" s="250" t="s">
        <v>133</v>
      </c>
      <c r="AV230" s="15" t="s">
        <v>126</v>
      </c>
      <c r="AW230" s="15" t="s">
        <v>33</v>
      </c>
      <c r="AX230" s="15" t="s">
        <v>72</v>
      </c>
      <c r="AY230" s="250" t="s">
        <v>125</v>
      </c>
    </row>
    <row r="231" s="13" customFormat="1">
      <c r="A231" s="13"/>
      <c r="B231" s="217"/>
      <c r="C231" s="218"/>
      <c r="D231" s="219" t="s">
        <v>142</v>
      </c>
      <c r="E231" s="220" t="s">
        <v>19</v>
      </c>
      <c r="F231" s="221" t="s">
        <v>183</v>
      </c>
      <c r="G231" s="218"/>
      <c r="H231" s="222">
        <v>2.4220000000000002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8" t="s">
        <v>142</v>
      </c>
      <c r="AU231" s="228" t="s">
        <v>133</v>
      </c>
      <c r="AV231" s="13" t="s">
        <v>133</v>
      </c>
      <c r="AW231" s="13" t="s">
        <v>33</v>
      </c>
      <c r="AX231" s="13" t="s">
        <v>72</v>
      </c>
      <c r="AY231" s="228" t="s">
        <v>125</v>
      </c>
    </row>
    <row r="232" s="15" customFormat="1">
      <c r="A232" s="15"/>
      <c r="B232" s="240"/>
      <c r="C232" s="241"/>
      <c r="D232" s="219" t="s">
        <v>142</v>
      </c>
      <c r="E232" s="242" t="s">
        <v>19</v>
      </c>
      <c r="F232" s="243" t="s">
        <v>166</v>
      </c>
      <c r="G232" s="241"/>
      <c r="H232" s="244">
        <v>2.4220000000000002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0" t="s">
        <v>142</v>
      </c>
      <c r="AU232" s="250" t="s">
        <v>133</v>
      </c>
      <c r="AV232" s="15" t="s">
        <v>126</v>
      </c>
      <c r="AW232" s="15" t="s">
        <v>33</v>
      </c>
      <c r="AX232" s="15" t="s">
        <v>72</v>
      </c>
      <c r="AY232" s="250" t="s">
        <v>125</v>
      </c>
    </row>
    <row r="233" s="13" customFormat="1">
      <c r="A233" s="13"/>
      <c r="B233" s="217"/>
      <c r="C233" s="218"/>
      <c r="D233" s="219" t="s">
        <v>142</v>
      </c>
      <c r="E233" s="220" t="s">
        <v>19</v>
      </c>
      <c r="F233" s="221" t="s">
        <v>184</v>
      </c>
      <c r="G233" s="218"/>
      <c r="H233" s="222">
        <v>4.6059999999999999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8" t="s">
        <v>142</v>
      </c>
      <c r="AU233" s="228" t="s">
        <v>133</v>
      </c>
      <c r="AV233" s="13" t="s">
        <v>133</v>
      </c>
      <c r="AW233" s="13" t="s">
        <v>33</v>
      </c>
      <c r="AX233" s="13" t="s">
        <v>72</v>
      </c>
      <c r="AY233" s="228" t="s">
        <v>125</v>
      </c>
    </row>
    <row r="234" s="15" customFormat="1">
      <c r="A234" s="15"/>
      <c r="B234" s="240"/>
      <c r="C234" s="241"/>
      <c r="D234" s="219" t="s">
        <v>142</v>
      </c>
      <c r="E234" s="242" t="s">
        <v>19</v>
      </c>
      <c r="F234" s="243" t="s">
        <v>166</v>
      </c>
      <c r="G234" s="241"/>
      <c r="H234" s="244">
        <v>4.6059999999999999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0" t="s">
        <v>142</v>
      </c>
      <c r="AU234" s="250" t="s">
        <v>133</v>
      </c>
      <c r="AV234" s="15" t="s">
        <v>126</v>
      </c>
      <c r="AW234" s="15" t="s">
        <v>33</v>
      </c>
      <c r="AX234" s="15" t="s">
        <v>72</v>
      </c>
      <c r="AY234" s="250" t="s">
        <v>125</v>
      </c>
    </row>
    <row r="235" s="13" customFormat="1">
      <c r="A235" s="13"/>
      <c r="B235" s="217"/>
      <c r="C235" s="218"/>
      <c r="D235" s="219" t="s">
        <v>142</v>
      </c>
      <c r="E235" s="220" t="s">
        <v>19</v>
      </c>
      <c r="F235" s="221" t="s">
        <v>185</v>
      </c>
      <c r="G235" s="218"/>
      <c r="H235" s="222">
        <v>41.231000000000002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8" t="s">
        <v>142</v>
      </c>
      <c r="AU235" s="228" t="s">
        <v>133</v>
      </c>
      <c r="AV235" s="13" t="s">
        <v>133</v>
      </c>
      <c r="AW235" s="13" t="s">
        <v>33</v>
      </c>
      <c r="AX235" s="13" t="s">
        <v>72</v>
      </c>
      <c r="AY235" s="228" t="s">
        <v>125</v>
      </c>
    </row>
    <row r="236" s="15" customFormat="1">
      <c r="A236" s="15"/>
      <c r="B236" s="240"/>
      <c r="C236" s="241"/>
      <c r="D236" s="219" t="s">
        <v>142</v>
      </c>
      <c r="E236" s="242" t="s">
        <v>19</v>
      </c>
      <c r="F236" s="243" t="s">
        <v>166</v>
      </c>
      <c r="G236" s="241"/>
      <c r="H236" s="244">
        <v>41.231000000000002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0" t="s">
        <v>142</v>
      </c>
      <c r="AU236" s="250" t="s">
        <v>133</v>
      </c>
      <c r="AV236" s="15" t="s">
        <v>126</v>
      </c>
      <c r="AW236" s="15" t="s">
        <v>33</v>
      </c>
      <c r="AX236" s="15" t="s">
        <v>72</v>
      </c>
      <c r="AY236" s="250" t="s">
        <v>125</v>
      </c>
    </row>
    <row r="237" s="13" customFormat="1">
      <c r="A237" s="13"/>
      <c r="B237" s="217"/>
      <c r="C237" s="218"/>
      <c r="D237" s="219" t="s">
        <v>142</v>
      </c>
      <c r="E237" s="220" t="s">
        <v>19</v>
      </c>
      <c r="F237" s="221" t="s">
        <v>186</v>
      </c>
      <c r="G237" s="218"/>
      <c r="H237" s="222">
        <v>15.083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8" t="s">
        <v>142</v>
      </c>
      <c r="AU237" s="228" t="s">
        <v>133</v>
      </c>
      <c r="AV237" s="13" t="s">
        <v>133</v>
      </c>
      <c r="AW237" s="13" t="s">
        <v>33</v>
      </c>
      <c r="AX237" s="13" t="s">
        <v>72</v>
      </c>
      <c r="AY237" s="228" t="s">
        <v>125</v>
      </c>
    </row>
    <row r="238" s="15" customFormat="1">
      <c r="A238" s="15"/>
      <c r="B238" s="240"/>
      <c r="C238" s="241"/>
      <c r="D238" s="219" t="s">
        <v>142</v>
      </c>
      <c r="E238" s="242" t="s">
        <v>19</v>
      </c>
      <c r="F238" s="243" t="s">
        <v>166</v>
      </c>
      <c r="G238" s="241"/>
      <c r="H238" s="244">
        <v>15.083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0" t="s">
        <v>142</v>
      </c>
      <c r="AU238" s="250" t="s">
        <v>133</v>
      </c>
      <c r="AV238" s="15" t="s">
        <v>126</v>
      </c>
      <c r="AW238" s="15" t="s">
        <v>33</v>
      </c>
      <c r="AX238" s="15" t="s">
        <v>72</v>
      </c>
      <c r="AY238" s="250" t="s">
        <v>125</v>
      </c>
    </row>
    <row r="239" s="13" customFormat="1">
      <c r="A239" s="13"/>
      <c r="B239" s="217"/>
      <c r="C239" s="218"/>
      <c r="D239" s="219" t="s">
        <v>142</v>
      </c>
      <c r="E239" s="220" t="s">
        <v>19</v>
      </c>
      <c r="F239" s="221" t="s">
        <v>187</v>
      </c>
      <c r="G239" s="218"/>
      <c r="H239" s="222">
        <v>63.564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8" t="s">
        <v>142</v>
      </c>
      <c r="AU239" s="228" t="s">
        <v>133</v>
      </c>
      <c r="AV239" s="13" t="s">
        <v>133</v>
      </c>
      <c r="AW239" s="13" t="s">
        <v>33</v>
      </c>
      <c r="AX239" s="13" t="s">
        <v>72</v>
      </c>
      <c r="AY239" s="228" t="s">
        <v>125</v>
      </c>
    </row>
    <row r="240" s="15" customFormat="1">
      <c r="A240" s="15"/>
      <c r="B240" s="240"/>
      <c r="C240" s="241"/>
      <c r="D240" s="219" t="s">
        <v>142</v>
      </c>
      <c r="E240" s="242" t="s">
        <v>19</v>
      </c>
      <c r="F240" s="243" t="s">
        <v>166</v>
      </c>
      <c r="G240" s="241"/>
      <c r="H240" s="244">
        <v>63.564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0" t="s">
        <v>142</v>
      </c>
      <c r="AU240" s="250" t="s">
        <v>133</v>
      </c>
      <c r="AV240" s="15" t="s">
        <v>126</v>
      </c>
      <c r="AW240" s="15" t="s">
        <v>33</v>
      </c>
      <c r="AX240" s="15" t="s">
        <v>72</v>
      </c>
      <c r="AY240" s="250" t="s">
        <v>125</v>
      </c>
    </row>
    <row r="241" s="13" customFormat="1">
      <c r="A241" s="13"/>
      <c r="B241" s="217"/>
      <c r="C241" s="218"/>
      <c r="D241" s="219" t="s">
        <v>142</v>
      </c>
      <c r="E241" s="220" t="s">
        <v>19</v>
      </c>
      <c r="F241" s="221" t="s">
        <v>188</v>
      </c>
      <c r="G241" s="218"/>
      <c r="H241" s="222">
        <v>15.471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8" t="s">
        <v>142</v>
      </c>
      <c r="AU241" s="228" t="s">
        <v>133</v>
      </c>
      <c r="AV241" s="13" t="s">
        <v>133</v>
      </c>
      <c r="AW241" s="13" t="s">
        <v>33</v>
      </c>
      <c r="AX241" s="13" t="s">
        <v>72</v>
      </c>
      <c r="AY241" s="228" t="s">
        <v>125</v>
      </c>
    </row>
    <row r="242" s="15" customFormat="1">
      <c r="A242" s="15"/>
      <c r="B242" s="240"/>
      <c r="C242" s="241"/>
      <c r="D242" s="219" t="s">
        <v>142</v>
      </c>
      <c r="E242" s="242" t="s">
        <v>19</v>
      </c>
      <c r="F242" s="243" t="s">
        <v>166</v>
      </c>
      <c r="G242" s="241"/>
      <c r="H242" s="244">
        <v>15.471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0" t="s">
        <v>142</v>
      </c>
      <c r="AU242" s="250" t="s">
        <v>133</v>
      </c>
      <c r="AV242" s="15" t="s">
        <v>126</v>
      </c>
      <c r="AW242" s="15" t="s">
        <v>33</v>
      </c>
      <c r="AX242" s="15" t="s">
        <v>72</v>
      </c>
      <c r="AY242" s="250" t="s">
        <v>125</v>
      </c>
    </row>
    <row r="243" s="14" customFormat="1">
      <c r="A243" s="14"/>
      <c r="B243" s="229"/>
      <c r="C243" s="230"/>
      <c r="D243" s="219" t="s">
        <v>142</v>
      </c>
      <c r="E243" s="231" t="s">
        <v>19</v>
      </c>
      <c r="F243" s="232" t="s">
        <v>144</v>
      </c>
      <c r="G243" s="230"/>
      <c r="H243" s="233">
        <v>197.74699999999999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9" t="s">
        <v>142</v>
      </c>
      <c r="AU243" s="239" t="s">
        <v>133</v>
      </c>
      <c r="AV243" s="14" t="s">
        <v>132</v>
      </c>
      <c r="AW243" s="14" t="s">
        <v>33</v>
      </c>
      <c r="AX243" s="14" t="s">
        <v>77</v>
      </c>
      <c r="AY243" s="239" t="s">
        <v>125</v>
      </c>
    </row>
    <row r="244" s="12" customFormat="1" ht="22.8" customHeight="1">
      <c r="A244" s="12"/>
      <c r="B244" s="183"/>
      <c r="C244" s="184"/>
      <c r="D244" s="185" t="s">
        <v>71</v>
      </c>
      <c r="E244" s="197" t="s">
        <v>290</v>
      </c>
      <c r="F244" s="197" t="s">
        <v>291</v>
      </c>
      <c r="G244" s="184"/>
      <c r="H244" s="184"/>
      <c r="I244" s="187"/>
      <c r="J244" s="198">
        <f>BK244</f>
        <v>0</v>
      </c>
      <c r="K244" s="184"/>
      <c r="L244" s="189"/>
      <c r="M244" s="190"/>
      <c r="N244" s="191"/>
      <c r="O244" s="191"/>
      <c r="P244" s="192">
        <f>SUM(P245:P257)</f>
        <v>0</v>
      </c>
      <c r="Q244" s="191"/>
      <c r="R244" s="192">
        <f>SUM(R245:R257)</f>
        <v>0</v>
      </c>
      <c r="S244" s="191"/>
      <c r="T244" s="193">
        <f>SUM(T245:T257)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4" t="s">
        <v>77</v>
      </c>
      <c r="AT244" s="195" t="s">
        <v>71</v>
      </c>
      <c r="AU244" s="195" t="s">
        <v>77</v>
      </c>
      <c r="AY244" s="194" t="s">
        <v>125</v>
      </c>
      <c r="BK244" s="196">
        <f>SUM(BK245:BK257)</f>
        <v>0</v>
      </c>
    </row>
    <row r="245" s="2" customFormat="1" ht="24.15" customHeight="1">
      <c r="A245" s="40"/>
      <c r="B245" s="41"/>
      <c r="C245" s="199" t="s">
        <v>292</v>
      </c>
      <c r="D245" s="199" t="s">
        <v>128</v>
      </c>
      <c r="E245" s="200" t="s">
        <v>293</v>
      </c>
      <c r="F245" s="201" t="s">
        <v>294</v>
      </c>
      <c r="G245" s="202" t="s">
        <v>295</v>
      </c>
      <c r="H245" s="203">
        <v>3.6669999999999998</v>
      </c>
      <c r="I245" s="204"/>
      <c r="J245" s="205">
        <f>ROUND(I245*H245,2)</f>
        <v>0</v>
      </c>
      <c r="K245" s="201" t="s">
        <v>153</v>
      </c>
      <c r="L245" s="46"/>
      <c r="M245" s="206" t="s">
        <v>19</v>
      </c>
      <c r="N245" s="207" t="s">
        <v>44</v>
      </c>
      <c r="O245" s="86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0" t="s">
        <v>132</v>
      </c>
      <c r="AT245" s="210" t="s">
        <v>128</v>
      </c>
      <c r="AU245" s="210" t="s">
        <v>133</v>
      </c>
      <c r="AY245" s="19" t="s">
        <v>125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9" t="s">
        <v>133</v>
      </c>
      <c r="BK245" s="211">
        <f>ROUND(I245*H245,2)</f>
        <v>0</v>
      </c>
      <c r="BL245" s="19" t="s">
        <v>132</v>
      </c>
      <c r="BM245" s="210" t="s">
        <v>296</v>
      </c>
    </row>
    <row r="246" s="2" customFormat="1">
      <c r="A246" s="40"/>
      <c r="B246" s="41"/>
      <c r="C246" s="42"/>
      <c r="D246" s="212" t="s">
        <v>140</v>
      </c>
      <c r="E246" s="42"/>
      <c r="F246" s="213" t="s">
        <v>297</v>
      </c>
      <c r="G246" s="42"/>
      <c r="H246" s="42"/>
      <c r="I246" s="214"/>
      <c r="J246" s="42"/>
      <c r="K246" s="42"/>
      <c r="L246" s="46"/>
      <c r="M246" s="215"/>
      <c r="N246" s="216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140</v>
      </c>
      <c r="AU246" s="19" t="s">
        <v>133</v>
      </c>
    </row>
    <row r="247" s="2" customFormat="1" ht="24.15" customHeight="1">
      <c r="A247" s="40"/>
      <c r="B247" s="41"/>
      <c r="C247" s="199" t="s">
        <v>298</v>
      </c>
      <c r="D247" s="199" t="s">
        <v>128</v>
      </c>
      <c r="E247" s="200" t="s">
        <v>299</v>
      </c>
      <c r="F247" s="201" t="s">
        <v>300</v>
      </c>
      <c r="G247" s="202" t="s">
        <v>295</v>
      </c>
      <c r="H247" s="203">
        <v>73.340000000000003</v>
      </c>
      <c r="I247" s="204"/>
      <c r="J247" s="205">
        <f>ROUND(I247*H247,2)</f>
        <v>0</v>
      </c>
      <c r="K247" s="201" t="s">
        <v>153</v>
      </c>
      <c r="L247" s="46"/>
      <c r="M247" s="206" t="s">
        <v>19</v>
      </c>
      <c r="N247" s="207" t="s">
        <v>44</v>
      </c>
      <c r="O247" s="86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0" t="s">
        <v>132</v>
      </c>
      <c r="AT247" s="210" t="s">
        <v>128</v>
      </c>
      <c r="AU247" s="210" t="s">
        <v>133</v>
      </c>
      <c r="AY247" s="19" t="s">
        <v>125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9" t="s">
        <v>133</v>
      </c>
      <c r="BK247" s="211">
        <f>ROUND(I247*H247,2)</f>
        <v>0</v>
      </c>
      <c r="BL247" s="19" t="s">
        <v>132</v>
      </c>
      <c r="BM247" s="210" t="s">
        <v>301</v>
      </c>
    </row>
    <row r="248" s="2" customFormat="1">
      <c r="A248" s="40"/>
      <c r="B248" s="41"/>
      <c r="C248" s="42"/>
      <c r="D248" s="212" t="s">
        <v>140</v>
      </c>
      <c r="E248" s="42"/>
      <c r="F248" s="213" t="s">
        <v>302</v>
      </c>
      <c r="G248" s="42"/>
      <c r="H248" s="42"/>
      <c r="I248" s="214"/>
      <c r="J248" s="42"/>
      <c r="K248" s="42"/>
      <c r="L248" s="46"/>
      <c r="M248" s="215"/>
      <c r="N248" s="21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140</v>
      </c>
      <c r="AU248" s="19" t="s">
        <v>133</v>
      </c>
    </row>
    <row r="249" s="13" customFormat="1">
      <c r="A249" s="13"/>
      <c r="B249" s="217"/>
      <c r="C249" s="218"/>
      <c r="D249" s="219" t="s">
        <v>142</v>
      </c>
      <c r="E249" s="220" t="s">
        <v>19</v>
      </c>
      <c r="F249" s="221" t="s">
        <v>303</v>
      </c>
      <c r="G249" s="218"/>
      <c r="H249" s="222">
        <v>73.340000000000003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8" t="s">
        <v>142</v>
      </c>
      <c r="AU249" s="228" t="s">
        <v>133</v>
      </c>
      <c r="AV249" s="13" t="s">
        <v>133</v>
      </c>
      <c r="AW249" s="13" t="s">
        <v>33</v>
      </c>
      <c r="AX249" s="13" t="s">
        <v>77</v>
      </c>
      <c r="AY249" s="228" t="s">
        <v>125</v>
      </c>
    </row>
    <row r="250" s="2" customFormat="1" ht="16.5" customHeight="1">
      <c r="A250" s="40"/>
      <c r="B250" s="41"/>
      <c r="C250" s="199" t="s">
        <v>304</v>
      </c>
      <c r="D250" s="199" t="s">
        <v>128</v>
      </c>
      <c r="E250" s="200" t="s">
        <v>305</v>
      </c>
      <c r="F250" s="201" t="s">
        <v>306</v>
      </c>
      <c r="G250" s="202" t="s">
        <v>295</v>
      </c>
      <c r="H250" s="203">
        <v>3.6669999999999998</v>
      </c>
      <c r="I250" s="204"/>
      <c r="J250" s="205">
        <f>ROUND(I250*H250,2)</f>
        <v>0</v>
      </c>
      <c r="K250" s="201" t="s">
        <v>153</v>
      </c>
      <c r="L250" s="46"/>
      <c r="M250" s="206" t="s">
        <v>19</v>
      </c>
      <c r="N250" s="207" t="s">
        <v>44</v>
      </c>
      <c r="O250" s="86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0" t="s">
        <v>132</v>
      </c>
      <c r="AT250" s="210" t="s">
        <v>128</v>
      </c>
      <c r="AU250" s="210" t="s">
        <v>133</v>
      </c>
      <c r="AY250" s="19" t="s">
        <v>125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9" t="s">
        <v>133</v>
      </c>
      <c r="BK250" s="211">
        <f>ROUND(I250*H250,2)</f>
        <v>0</v>
      </c>
      <c r="BL250" s="19" t="s">
        <v>132</v>
      </c>
      <c r="BM250" s="210" t="s">
        <v>307</v>
      </c>
    </row>
    <row r="251" s="2" customFormat="1">
      <c r="A251" s="40"/>
      <c r="B251" s="41"/>
      <c r="C251" s="42"/>
      <c r="D251" s="212" t="s">
        <v>140</v>
      </c>
      <c r="E251" s="42"/>
      <c r="F251" s="213" t="s">
        <v>308</v>
      </c>
      <c r="G251" s="42"/>
      <c r="H251" s="42"/>
      <c r="I251" s="214"/>
      <c r="J251" s="42"/>
      <c r="K251" s="42"/>
      <c r="L251" s="46"/>
      <c r="M251" s="215"/>
      <c r="N251" s="216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140</v>
      </c>
      <c r="AU251" s="19" t="s">
        <v>133</v>
      </c>
    </row>
    <row r="252" s="2" customFormat="1" ht="24.15" customHeight="1">
      <c r="A252" s="40"/>
      <c r="B252" s="41"/>
      <c r="C252" s="199" t="s">
        <v>309</v>
      </c>
      <c r="D252" s="199" t="s">
        <v>128</v>
      </c>
      <c r="E252" s="200" t="s">
        <v>310</v>
      </c>
      <c r="F252" s="201" t="s">
        <v>311</v>
      </c>
      <c r="G252" s="202" t="s">
        <v>295</v>
      </c>
      <c r="H252" s="203">
        <v>3.6669999999999998</v>
      </c>
      <c r="I252" s="204"/>
      <c r="J252" s="205">
        <f>ROUND(I252*H252,2)</f>
        <v>0</v>
      </c>
      <c r="K252" s="201" t="s">
        <v>153</v>
      </c>
      <c r="L252" s="46"/>
      <c r="M252" s="206" t="s">
        <v>19</v>
      </c>
      <c r="N252" s="207" t="s">
        <v>44</v>
      </c>
      <c r="O252" s="86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0" t="s">
        <v>132</v>
      </c>
      <c r="AT252" s="210" t="s">
        <v>128</v>
      </c>
      <c r="AU252" s="210" t="s">
        <v>133</v>
      </c>
      <c r="AY252" s="19" t="s">
        <v>125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9" t="s">
        <v>133</v>
      </c>
      <c r="BK252" s="211">
        <f>ROUND(I252*H252,2)</f>
        <v>0</v>
      </c>
      <c r="BL252" s="19" t="s">
        <v>132</v>
      </c>
      <c r="BM252" s="210" t="s">
        <v>312</v>
      </c>
    </row>
    <row r="253" s="2" customFormat="1">
      <c r="A253" s="40"/>
      <c r="B253" s="41"/>
      <c r="C253" s="42"/>
      <c r="D253" s="212" t="s">
        <v>140</v>
      </c>
      <c r="E253" s="42"/>
      <c r="F253" s="213" t="s">
        <v>313</v>
      </c>
      <c r="G253" s="42"/>
      <c r="H253" s="42"/>
      <c r="I253" s="214"/>
      <c r="J253" s="42"/>
      <c r="K253" s="42"/>
      <c r="L253" s="46"/>
      <c r="M253" s="215"/>
      <c r="N253" s="216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140</v>
      </c>
      <c r="AU253" s="19" t="s">
        <v>133</v>
      </c>
    </row>
    <row r="254" s="2" customFormat="1" ht="33" customHeight="1">
      <c r="A254" s="40"/>
      <c r="B254" s="41"/>
      <c r="C254" s="199" t="s">
        <v>314</v>
      </c>
      <c r="D254" s="199" t="s">
        <v>128</v>
      </c>
      <c r="E254" s="200" t="s">
        <v>315</v>
      </c>
      <c r="F254" s="201" t="s">
        <v>316</v>
      </c>
      <c r="G254" s="202" t="s">
        <v>295</v>
      </c>
      <c r="H254" s="203">
        <v>3.6669999999999998</v>
      </c>
      <c r="I254" s="204"/>
      <c r="J254" s="205">
        <f>ROUND(I254*H254,2)</f>
        <v>0</v>
      </c>
      <c r="K254" s="201" t="s">
        <v>153</v>
      </c>
      <c r="L254" s="46"/>
      <c r="M254" s="206" t="s">
        <v>19</v>
      </c>
      <c r="N254" s="207" t="s">
        <v>44</v>
      </c>
      <c r="O254" s="86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0" t="s">
        <v>132</v>
      </c>
      <c r="AT254" s="210" t="s">
        <v>128</v>
      </c>
      <c r="AU254" s="210" t="s">
        <v>133</v>
      </c>
      <c r="AY254" s="19" t="s">
        <v>125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9" t="s">
        <v>133</v>
      </c>
      <c r="BK254" s="211">
        <f>ROUND(I254*H254,2)</f>
        <v>0</v>
      </c>
      <c r="BL254" s="19" t="s">
        <v>132</v>
      </c>
      <c r="BM254" s="210" t="s">
        <v>317</v>
      </c>
    </row>
    <row r="255" s="2" customFormat="1">
      <c r="A255" s="40"/>
      <c r="B255" s="41"/>
      <c r="C255" s="42"/>
      <c r="D255" s="212" t="s">
        <v>140</v>
      </c>
      <c r="E255" s="42"/>
      <c r="F255" s="213" t="s">
        <v>318</v>
      </c>
      <c r="G255" s="42"/>
      <c r="H255" s="42"/>
      <c r="I255" s="214"/>
      <c r="J255" s="42"/>
      <c r="K255" s="42"/>
      <c r="L255" s="46"/>
      <c r="M255" s="215"/>
      <c r="N255" s="216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140</v>
      </c>
      <c r="AU255" s="19" t="s">
        <v>133</v>
      </c>
    </row>
    <row r="256" s="2" customFormat="1" ht="24.15" customHeight="1">
      <c r="A256" s="40"/>
      <c r="B256" s="41"/>
      <c r="C256" s="199" t="s">
        <v>319</v>
      </c>
      <c r="D256" s="199" t="s">
        <v>128</v>
      </c>
      <c r="E256" s="200" t="s">
        <v>320</v>
      </c>
      <c r="F256" s="201" t="s">
        <v>321</v>
      </c>
      <c r="G256" s="202" t="s">
        <v>295</v>
      </c>
      <c r="H256" s="203">
        <v>3.6669999999999998</v>
      </c>
      <c r="I256" s="204"/>
      <c r="J256" s="205">
        <f>ROUND(I256*H256,2)</f>
        <v>0</v>
      </c>
      <c r="K256" s="201" t="s">
        <v>153</v>
      </c>
      <c r="L256" s="46"/>
      <c r="M256" s="206" t="s">
        <v>19</v>
      </c>
      <c r="N256" s="207" t="s">
        <v>44</v>
      </c>
      <c r="O256" s="86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0" t="s">
        <v>132</v>
      </c>
      <c r="AT256" s="210" t="s">
        <v>128</v>
      </c>
      <c r="AU256" s="210" t="s">
        <v>133</v>
      </c>
      <c r="AY256" s="19" t="s">
        <v>125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9" t="s">
        <v>133</v>
      </c>
      <c r="BK256" s="211">
        <f>ROUND(I256*H256,2)</f>
        <v>0</v>
      </c>
      <c r="BL256" s="19" t="s">
        <v>132</v>
      </c>
      <c r="BM256" s="210" t="s">
        <v>322</v>
      </c>
    </row>
    <row r="257" s="2" customFormat="1">
      <c r="A257" s="40"/>
      <c r="B257" s="41"/>
      <c r="C257" s="42"/>
      <c r="D257" s="212" t="s">
        <v>140</v>
      </c>
      <c r="E257" s="42"/>
      <c r="F257" s="213" t="s">
        <v>323</v>
      </c>
      <c r="G257" s="42"/>
      <c r="H257" s="42"/>
      <c r="I257" s="214"/>
      <c r="J257" s="42"/>
      <c r="K257" s="42"/>
      <c r="L257" s="46"/>
      <c r="M257" s="215"/>
      <c r="N257" s="216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140</v>
      </c>
      <c r="AU257" s="19" t="s">
        <v>133</v>
      </c>
    </row>
    <row r="258" s="12" customFormat="1" ht="22.8" customHeight="1">
      <c r="A258" s="12"/>
      <c r="B258" s="183"/>
      <c r="C258" s="184"/>
      <c r="D258" s="185" t="s">
        <v>71</v>
      </c>
      <c r="E258" s="197" t="s">
        <v>324</v>
      </c>
      <c r="F258" s="197" t="s">
        <v>325</v>
      </c>
      <c r="G258" s="184"/>
      <c r="H258" s="184"/>
      <c r="I258" s="187"/>
      <c r="J258" s="198">
        <f>BK258</f>
        <v>0</v>
      </c>
      <c r="K258" s="184"/>
      <c r="L258" s="189"/>
      <c r="M258" s="190"/>
      <c r="N258" s="191"/>
      <c r="O258" s="191"/>
      <c r="P258" s="192">
        <f>SUM(P259:P260)</f>
        <v>0</v>
      </c>
      <c r="Q258" s="191"/>
      <c r="R258" s="192">
        <f>SUM(R259:R260)</f>
        <v>0</v>
      </c>
      <c r="S258" s="191"/>
      <c r="T258" s="193">
        <f>SUM(T259:T260)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4" t="s">
        <v>77</v>
      </c>
      <c r="AT258" s="195" t="s">
        <v>71</v>
      </c>
      <c r="AU258" s="195" t="s">
        <v>77</v>
      </c>
      <c r="AY258" s="194" t="s">
        <v>125</v>
      </c>
      <c r="BK258" s="196">
        <f>SUM(BK259:BK260)</f>
        <v>0</v>
      </c>
    </row>
    <row r="259" s="2" customFormat="1" ht="33" customHeight="1">
      <c r="A259" s="40"/>
      <c r="B259" s="41"/>
      <c r="C259" s="199" t="s">
        <v>326</v>
      </c>
      <c r="D259" s="199" t="s">
        <v>128</v>
      </c>
      <c r="E259" s="200" t="s">
        <v>327</v>
      </c>
      <c r="F259" s="201" t="s">
        <v>328</v>
      </c>
      <c r="G259" s="202" t="s">
        <v>295</v>
      </c>
      <c r="H259" s="203">
        <v>2.2040000000000002</v>
      </c>
      <c r="I259" s="204"/>
      <c r="J259" s="205">
        <f>ROUND(I259*H259,2)</f>
        <v>0</v>
      </c>
      <c r="K259" s="201" t="s">
        <v>153</v>
      </c>
      <c r="L259" s="46"/>
      <c r="M259" s="206" t="s">
        <v>19</v>
      </c>
      <c r="N259" s="207" t="s">
        <v>44</v>
      </c>
      <c r="O259" s="86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0" t="s">
        <v>132</v>
      </c>
      <c r="AT259" s="210" t="s">
        <v>128</v>
      </c>
      <c r="AU259" s="210" t="s">
        <v>133</v>
      </c>
      <c r="AY259" s="19" t="s">
        <v>125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9" t="s">
        <v>133</v>
      </c>
      <c r="BK259" s="211">
        <f>ROUND(I259*H259,2)</f>
        <v>0</v>
      </c>
      <c r="BL259" s="19" t="s">
        <v>132</v>
      </c>
      <c r="BM259" s="210" t="s">
        <v>329</v>
      </c>
    </row>
    <row r="260" s="2" customFormat="1">
      <c r="A260" s="40"/>
      <c r="B260" s="41"/>
      <c r="C260" s="42"/>
      <c r="D260" s="212" t="s">
        <v>140</v>
      </c>
      <c r="E260" s="42"/>
      <c r="F260" s="213" t="s">
        <v>330</v>
      </c>
      <c r="G260" s="42"/>
      <c r="H260" s="42"/>
      <c r="I260" s="214"/>
      <c r="J260" s="42"/>
      <c r="K260" s="42"/>
      <c r="L260" s="46"/>
      <c r="M260" s="215"/>
      <c r="N260" s="216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140</v>
      </c>
      <c r="AU260" s="19" t="s">
        <v>133</v>
      </c>
    </row>
    <row r="261" s="12" customFormat="1" ht="25.92" customHeight="1">
      <c r="A261" s="12"/>
      <c r="B261" s="183"/>
      <c r="C261" s="184"/>
      <c r="D261" s="185" t="s">
        <v>71</v>
      </c>
      <c r="E261" s="186" t="s">
        <v>331</v>
      </c>
      <c r="F261" s="186" t="s">
        <v>332</v>
      </c>
      <c r="G261" s="184"/>
      <c r="H261" s="184"/>
      <c r="I261" s="187"/>
      <c r="J261" s="188">
        <f>BK261</f>
        <v>0</v>
      </c>
      <c r="K261" s="184"/>
      <c r="L261" s="189"/>
      <c r="M261" s="190"/>
      <c r="N261" s="191"/>
      <c r="O261" s="191"/>
      <c r="P261" s="192">
        <f>P262+P286+P302+P342+P382+P400+P417+P426+P432+P473+P505+P520+P557+P596+P633+P670</f>
        <v>0</v>
      </c>
      <c r="Q261" s="191"/>
      <c r="R261" s="192">
        <f>R262+R286+R302+R342+R382+R400+R417+R426+R432+R473+R505+R520+R557+R596+R633+R670</f>
        <v>1.9178782299999997</v>
      </c>
      <c r="S261" s="191"/>
      <c r="T261" s="193">
        <f>T262+T286+T302+T342+T382+T400+T417+T426+T432+T473+T505+T520+T557+T596+T633+T670</f>
        <v>1.9379730000000002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4" t="s">
        <v>133</v>
      </c>
      <c r="AT261" s="195" t="s">
        <v>71</v>
      </c>
      <c r="AU261" s="195" t="s">
        <v>72</v>
      </c>
      <c r="AY261" s="194" t="s">
        <v>125</v>
      </c>
      <c r="BK261" s="196">
        <f>BK262+BK286+BK302+BK342+BK382+BK400+BK417+BK426+BK432+BK473+BK505+BK520+BK557+BK596+BK633+BK670</f>
        <v>0</v>
      </c>
    </row>
    <row r="262" s="12" customFormat="1" ht="22.8" customHeight="1">
      <c r="A262" s="12"/>
      <c r="B262" s="183"/>
      <c r="C262" s="184"/>
      <c r="D262" s="185" t="s">
        <v>71</v>
      </c>
      <c r="E262" s="197" t="s">
        <v>333</v>
      </c>
      <c r="F262" s="197" t="s">
        <v>334</v>
      </c>
      <c r="G262" s="184"/>
      <c r="H262" s="184"/>
      <c r="I262" s="187"/>
      <c r="J262" s="198">
        <f>BK262</f>
        <v>0</v>
      </c>
      <c r="K262" s="184"/>
      <c r="L262" s="189"/>
      <c r="M262" s="190"/>
      <c r="N262" s="191"/>
      <c r="O262" s="191"/>
      <c r="P262" s="192">
        <f>SUM(P263:P285)</f>
        <v>0</v>
      </c>
      <c r="Q262" s="191"/>
      <c r="R262" s="192">
        <f>SUM(R263:R285)</f>
        <v>0.039135700000000002</v>
      </c>
      <c r="S262" s="191"/>
      <c r="T262" s="193">
        <f>SUM(T263:T285)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4" t="s">
        <v>133</v>
      </c>
      <c r="AT262" s="195" t="s">
        <v>71</v>
      </c>
      <c r="AU262" s="195" t="s">
        <v>77</v>
      </c>
      <c r="AY262" s="194" t="s">
        <v>125</v>
      </c>
      <c r="BK262" s="196">
        <f>SUM(BK263:BK285)</f>
        <v>0</v>
      </c>
    </row>
    <row r="263" s="2" customFormat="1" ht="24.15" customHeight="1">
      <c r="A263" s="40"/>
      <c r="B263" s="41"/>
      <c r="C263" s="199" t="s">
        <v>335</v>
      </c>
      <c r="D263" s="199" t="s">
        <v>128</v>
      </c>
      <c r="E263" s="200" t="s">
        <v>336</v>
      </c>
      <c r="F263" s="201" t="s">
        <v>337</v>
      </c>
      <c r="G263" s="202" t="s">
        <v>152</v>
      </c>
      <c r="H263" s="203">
        <v>4.2800000000000002</v>
      </c>
      <c r="I263" s="204"/>
      <c r="J263" s="205">
        <f>ROUND(I263*H263,2)</f>
        <v>0</v>
      </c>
      <c r="K263" s="201" t="s">
        <v>153</v>
      </c>
      <c r="L263" s="46"/>
      <c r="M263" s="206" t="s">
        <v>19</v>
      </c>
      <c r="N263" s="207" t="s">
        <v>44</v>
      </c>
      <c r="O263" s="86"/>
      <c r="P263" s="208">
        <f>O263*H263</f>
        <v>0</v>
      </c>
      <c r="Q263" s="208">
        <v>0.0035000000000000001</v>
      </c>
      <c r="R263" s="208">
        <f>Q263*H263</f>
        <v>0.014980000000000002</v>
      </c>
      <c r="S263" s="208">
        <v>0</v>
      </c>
      <c r="T263" s="209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0" t="s">
        <v>154</v>
      </c>
      <c r="AT263" s="210" t="s">
        <v>128</v>
      </c>
      <c r="AU263" s="210" t="s">
        <v>133</v>
      </c>
      <c r="AY263" s="19" t="s">
        <v>125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9" t="s">
        <v>133</v>
      </c>
      <c r="BK263" s="211">
        <f>ROUND(I263*H263,2)</f>
        <v>0</v>
      </c>
      <c r="BL263" s="19" t="s">
        <v>154</v>
      </c>
      <c r="BM263" s="210" t="s">
        <v>338</v>
      </c>
    </row>
    <row r="264" s="2" customFormat="1">
      <c r="A264" s="40"/>
      <c r="B264" s="41"/>
      <c r="C264" s="42"/>
      <c r="D264" s="212" t="s">
        <v>140</v>
      </c>
      <c r="E264" s="42"/>
      <c r="F264" s="213" t="s">
        <v>339</v>
      </c>
      <c r="G264" s="42"/>
      <c r="H264" s="42"/>
      <c r="I264" s="214"/>
      <c r="J264" s="42"/>
      <c r="K264" s="42"/>
      <c r="L264" s="46"/>
      <c r="M264" s="215"/>
      <c r="N264" s="216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140</v>
      </c>
      <c r="AU264" s="19" t="s">
        <v>133</v>
      </c>
    </row>
    <row r="265" s="13" customFormat="1">
      <c r="A265" s="13"/>
      <c r="B265" s="217"/>
      <c r="C265" s="218"/>
      <c r="D265" s="219" t="s">
        <v>142</v>
      </c>
      <c r="E265" s="220" t="s">
        <v>19</v>
      </c>
      <c r="F265" s="221" t="s">
        <v>165</v>
      </c>
      <c r="G265" s="218"/>
      <c r="H265" s="222">
        <v>0.97099999999999997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8" t="s">
        <v>142</v>
      </c>
      <c r="AU265" s="228" t="s">
        <v>133</v>
      </c>
      <c r="AV265" s="13" t="s">
        <v>133</v>
      </c>
      <c r="AW265" s="13" t="s">
        <v>33</v>
      </c>
      <c r="AX265" s="13" t="s">
        <v>72</v>
      </c>
      <c r="AY265" s="228" t="s">
        <v>125</v>
      </c>
    </row>
    <row r="266" s="15" customFormat="1">
      <c r="A266" s="15"/>
      <c r="B266" s="240"/>
      <c r="C266" s="241"/>
      <c r="D266" s="219" t="s">
        <v>142</v>
      </c>
      <c r="E266" s="242" t="s">
        <v>19</v>
      </c>
      <c r="F266" s="243" t="s">
        <v>166</v>
      </c>
      <c r="G266" s="241"/>
      <c r="H266" s="244">
        <v>0.97099999999999997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0" t="s">
        <v>142</v>
      </c>
      <c r="AU266" s="250" t="s">
        <v>133</v>
      </c>
      <c r="AV266" s="15" t="s">
        <v>126</v>
      </c>
      <c r="AW266" s="15" t="s">
        <v>33</v>
      </c>
      <c r="AX266" s="15" t="s">
        <v>72</v>
      </c>
      <c r="AY266" s="250" t="s">
        <v>125</v>
      </c>
    </row>
    <row r="267" s="13" customFormat="1">
      <c r="A267" s="13"/>
      <c r="B267" s="217"/>
      <c r="C267" s="218"/>
      <c r="D267" s="219" t="s">
        <v>142</v>
      </c>
      <c r="E267" s="220" t="s">
        <v>19</v>
      </c>
      <c r="F267" s="221" t="s">
        <v>169</v>
      </c>
      <c r="G267" s="218"/>
      <c r="H267" s="222">
        <v>3.3090000000000002</v>
      </c>
      <c r="I267" s="223"/>
      <c r="J267" s="218"/>
      <c r="K267" s="218"/>
      <c r="L267" s="224"/>
      <c r="M267" s="225"/>
      <c r="N267" s="226"/>
      <c r="O267" s="226"/>
      <c r="P267" s="226"/>
      <c r="Q267" s="226"/>
      <c r="R267" s="226"/>
      <c r="S267" s="226"/>
      <c r="T267" s="22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8" t="s">
        <v>142</v>
      </c>
      <c r="AU267" s="228" t="s">
        <v>133</v>
      </c>
      <c r="AV267" s="13" t="s">
        <v>133</v>
      </c>
      <c r="AW267" s="13" t="s">
        <v>33</v>
      </c>
      <c r="AX267" s="13" t="s">
        <v>72</v>
      </c>
      <c r="AY267" s="228" t="s">
        <v>125</v>
      </c>
    </row>
    <row r="268" s="15" customFormat="1">
      <c r="A268" s="15"/>
      <c r="B268" s="240"/>
      <c r="C268" s="241"/>
      <c r="D268" s="219" t="s">
        <v>142</v>
      </c>
      <c r="E268" s="242" t="s">
        <v>19</v>
      </c>
      <c r="F268" s="243" t="s">
        <v>166</v>
      </c>
      <c r="G268" s="241"/>
      <c r="H268" s="244">
        <v>3.3090000000000002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0" t="s">
        <v>142</v>
      </c>
      <c r="AU268" s="250" t="s">
        <v>133</v>
      </c>
      <c r="AV268" s="15" t="s">
        <v>126</v>
      </c>
      <c r="AW268" s="15" t="s">
        <v>33</v>
      </c>
      <c r="AX268" s="15" t="s">
        <v>72</v>
      </c>
      <c r="AY268" s="250" t="s">
        <v>125</v>
      </c>
    </row>
    <row r="269" s="14" customFormat="1">
      <c r="A269" s="14"/>
      <c r="B269" s="229"/>
      <c r="C269" s="230"/>
      <c r="D269" s="219" t="s">
        <v>142</v>
      </c>
      <c r="E269" s="231" t="s">
        <v>19</v>
      </c>
      <c r="F269" s="232" t="s">
        <v>144</v>
      </c>
      <c r="G269" s="230"/>
      <c r="H269" s="233">
        <v>4.2800000000000002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39" t="s">
        <v>142</v>
      </c>
      <c r="AU269" s="239" t="s">
        <v>133</v>
      </c>
      <c r="AV269" s="14" t="s">
        <v>132</v>
      </c>
      <c r="AW269" s="14" t="s">
        <v>33</v>
      </c>
      <c r="AX269" s="14" t="s">
        <v>77</v>
      </c>
      <c r="AY269" s="239" t="s">
        <v>125</v>
      </c>
    </row>
    <row r="270" s="2" customFormat="1" ht="24.15" customHeight="1">
      <c r="A270" s="40"/>
      <c r="B270" s="41"/>
      <c r="C270" s="199" t="s">
        <v>340</v>
      </c>
      <c r="D270" s="199" t="s">
        <v>128</v>
      </c>
      <c r="E270" s="200" t="s">
        <v>341</v>
      </c>
      <c r="F270" s="201" t="s">
        <v>342</v>
      </c>
      <c r="G270" s="202" t="s">
        <v>152</v>
      </c>
      <c r="H270" s="203">
        <v>6.5670000000000002</v>
      </c>
      <c r="I270" s="204"/>
      <c r="J270" s="205">
        <f>ROUND(I270*H270,2)</f>
        <v>0</v>
      </c>
      <c r="K270" s="201" t="s">
        <v>153</v>
      </c>
      <c r="L270" s="46"/>
      <c r="M270" s="206" t="s">
        <v>19</v>
      </c>
      <c r="N270" s="207" t="s">
        <v>44</v>
      </c>
      <c r="O270" s="86"/>
      <c r="P270" s="208">
        <f>O270*H270</f>
        <v>0</v>
      </c>
      <c r="Q270" s="208">
        <v>0.0035000000000000001</v>
      </c>
      <c r="R270" s="208">
        <f>Q270*H270</f>
        <v>0.022984500000000001</v>
      </c>
      <c r="S270" s="208">
        <v>0</v>
      </c>
      <c r="T270" s="209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0" t="s">
        <v>154</v>
      </c>
      <c r="AT270" s="210" t="s">
        <v>128</v>
      </c>
      <c r="AU270" s="210" t="s">
        <v>133</v>
      </c>
      <c r="AY270" s="19" t="s">
        <v>125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9" t="s">
        <v>133</v>
      </c>
      <c r="BK270" s="211">
        <f>ROUND(I270*H270,2)</f>
        <v>0</v>
      </c>
      <c r="BL270" s="19" t="s">
        <v>154</v>
      </c>
      <c r="BM270" s="210" t="s">
        <v>343</v>
      </c>
    </row>
    <row r="271" s="2" customFormat="1">
      <c r="A271" s="40"/>
      <c r="B271" s="41"/>
      <c r="C271" s="42"/>
      <c r="D271" s="212" t="s">
        <v>140</v>
      </c>
      <c r="E271" s="42"/>
      <c r="F271" s="213" t="s">
        <v>344</v>
      </c>
      <c r="G271" s="42"/>
      <c r="H271" s="42"/>
      <c r="I271" s="214"/>
      <c r="J271" s="42"/>
      <c r="K271" s="42"/>
      <c r="L271" s="46"/>
      <c r="M271" s="215"/>
      <c r="N271" s="21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140</v>
      </c>
      <c r="AU271" s="19" t="s">
        <v>133</v>
      </c>
    </row>
    <row r="272" s="13" customFormat="1">
      <c r="A272" s="13"/>
      <c r="B272" s="217"/>
      <c r="C272" s="218"/>
      <c r="D272" s="219" t="s">
        <v>142</v>
      </c>
      <c r="E272" s="220" t="s">
        <v>19</v>
      </c>
      <c r="F272" s="221" t="s">
        <v>345</v>
      </c>
      <c r="G272" s="218"/>
      <c r="H272" s="222">
        <v>4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8" t="s">
        <v>142</v>
      </c>
      <c r="AU272" s="228" t="s">
        <v>133</v>
      </c>
      <c r="AV272" s="13" t="s">
        <v>133</v>
      </c>
      <c r="AW272" s="13" t="s">
        <v>33</v>
      </c>
      <c r="AX272" s="13" t="s">
        <v>72</v>
      </c>
      <c r="AY272" s="228" t="s">
        <v>125</v>
      </c>
    </row>
    <row r="273" s="15" customFormat="1">
      <c r="A273" s="15"/>
      <c r="B273" s="240"/>
      <c r="C273" s="241"/>
      <c r="D273" s="219" t="s">
        <v>142</v>
      </c>
      <c r="E273" s="242" t="s">
        <v>19</v>
      </c>
      <c r="F273" s="243" t="s">
        <v>166</v>
      </c>
      <c r="G273" s="241"/>
      <c r="H273" s="244">
        <v>4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0" t="s">
        <v>142</v>
      </c>
      <c r="AU273" s="250" t="s">
        <v>133</v>
      </c>
      <c r="AV273" s="15" t="s">
        <v>126</v>
      </c>
      <c r="AW273" s="15" t="s">
        <v>33</v>
      </c>
      <c r="AX273" s="15" t="s">
        <v>72</v>
      </c>
      <c r="AY273" s="250" t="s">
        <v>125</v>
      </c>
    </row>
    <row r="274" s="13" customFormat="1">
      <c r="A274" s="13"/>
      <c r="B274" s="217"/>
      <c r="C274" s="218"/>
      <c r="D274" s="219" t="s">
        <v>142</v>
      </c>
      <c r="E274" s="220" t="s">
        <v>19</v>
      </c>
      <c r="F274" s="221" t="s">
        <v>346</v>
      </c>
      <c r="G274" s="218"/>
      <c r="H274" s="222">
        <v>1.5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8" t="s">
        <v>142</v>
      </c>
      <c r="AU274" s="228" t="s">
        <v>133</v>
      </c>
      <c r="AV274" s="13" t="s">
        <v>133</v>
      </c>
      <c r="AW274" s="13" t="s">
        <v>33</v>
      </c>
      <c r="AX274" s="13" t="s">
        <v>72</v>
      </c>
      <c r="AY274" s="228" t="s">
        <v>125</v>
      </c>
    </row>
    <row r="275" s="15" customFormat="1">
      <c r="A275" s="15"/>
      <c r="B275" s="240"/>
      <c r="C275" s="241"/>
      <c r="D275" s="219" t="s">
        <v>142</v>
      </c>
      <c r="E275" s="242" t="s">
        <v>19</v>
      </c>
      <c r="F275" s="243" t="s">
        <v>166</v>
      </c>
      <c r="G275" s="241"/>
      <c r="H275" s="244">
        <v>1.5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0" t="s">
        <v>142</v>
      </c>
      <c r="AU275" s="250" t="s">
        <v>133</v>
      </c>
      <c r="AV275" s="15" t="s">
        <v>126</v>
      </c>
      <c r="AW275" s="15" t="s">
        <v>33</v>
      </c>
      <c r="AX275" s="15" t="s">
        <v>72</v>
      </c>
      <c r="AY275" s="250" t="s">
        <v>125</v>
      </c>
    </row>
    <row r="276" s="13" customFormat="1">
      <c r="A276" s="13"/>
      <c r="B276" s="217"/>
      <c r="C276" s="218"/>
      <c r="D276" s="219" t="s">
        <v>142</v>
      </c>
      <c r="E276" s="220" t="s">
        <v>19</v>
      </c>
      <c r="F276" s="221" t="s">
        <v>347</v>
      </c>
      <c r="G276" s="218"/>
      <c r="H276" s="222">
        <v>1.067</v>
      </c>
      <c r="I276" s="223"/>
      <c r="J276" s="218"/>
      <c r="K276" s="218"/>
      <c r="L276" s="224"/>
      <c r="M276" s="225"/>
      <c r="N276" s="226"/>
      <c r="O276" s="226"/>
      <c r="P276" s="226"/>
      <c r="Q276" s="226"/>
      <c r="R276" s="226"/>
      <c r="S276" s="226"/>
      <c r="T276" s="22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8" t="s">
        <v>142</v>
      </c>
      <c r="AU276" s="228" t="s">
        <v>133</v>
      </c>
      <c r="AV276" s="13" t="s">
        <v>133</v>
      </c>
      <c r="AW276" s="13" t="s">
        <v>33</v>
      </c>
      <c r="AX276" s="13" t="s">
        <v>72</v>
      </c>
      <c r="AY276" s="228" t="s">
        <v>125</v>
      </c>
    </row>
    <row r="277" s="15" customFormat="1">
      <c r="A277" s="15"/>
      <c r="B277" s="240"/>
      <c r="C277" s="241"/>
      <c r="D277" s="219" t="s">
        <v>142</v>
      </c>
      <c r="E277" s="242" t="s">
        <v>19</v>
      </c>
      <c r="F277" s="243" t="s">
        <v>166</v>
      </c>
      <c r="G277" s="241"/>
      <c r="H277" s="244">
        <v>1.067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0" t="s">
        <v>142</v>
      </c>
      <c r="AU277" s="250" t="s">
        <v>133</v>
      </c>
      <c r="AV277" s="15" t="s">
        <v>126</v>
      </c>
      <c r="AW277" s="15" t="s">
        <v>33</v>
      </c>
      <c r="AX277" s="15" t="s">
        <v>72</v>
      </c>
      <c r="AY277" s="250" t="s">
        <v>125</v>
      </c>
    </row>
    <row r="278" s="14" customFormat="1">
      <c r="A278" s="14"/>
      <c r="B278" s="229"/>
      <c r="C278" s="230"/>
      <c r="D278" s="219" t="s">
        <v>142</v>
      </c>
      <c r="E278" s="231" t="s">
        <v>19</v>
      </c>
      <c r="F278" s="232" t="s">
        <v>144</v>
      </c>
      <c r="G278" s="230"/>
      <c r="H278" s="233">
        <v>6.5670000000000002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9" t="s">
        <v>142</v>
      </c>
      <c r="AU278" s="239" t="s">
        <v>133</v>
      </c>
      <c r="AV278" s="14" t="s">
        <v>132</v>
      </c>
      <c r="AW278" s="14" t="s">
        <v>33</v>
      </c>
      <c r="AX278" s="14" t="s">
        <v>77</v>
      </c>
      <c r="AY278" s="239" t="s">
        <v>125</v>
      </c>
    </row>
    <row r="279" s="2" customFormat="1" ht="24.15" customHeight="1">
      <c r="A279" s="40"/>
      <c r="B279" s="41"/>
      <c r="C279" s="199" t="s">
        <v>348</v>
      </c>
      <c r="D279" s="199" t="s">
        <v>128</v>
      </c>
      <c r="E279" s="200" t="s">
        <v>349</v>
      </c>
      <c r="F279" s="201" t="s">
        <v>350</v>
      </c>
      <c r="G279" s="202" t="s">
        <v>137</v>
      </c>
      <c r="H279" s="203">
        <v>14.640000000000001</v>
      </c>
      <c r="I279" s="204"/>
      <c r="J279" s="205">
        <f>ROUND(I279*H279,2)</f>
        <v>0</v>
      </c>
      <c r="K279" s="201" t="s">
        <v>153</v>
      </c>
      <c r="L279" s="46"/>
      <c r="M279" s="206" t="s">
        <v>19</v>
      </c>
      <c r="N279" s="207" t="s">
        <v>44</v>
      </c>
      <c r="O279" s="86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0" t="s">
        <v>154</v>
      </c>
      <c r="AT279" s="210" t="s">
        <v>128</v>
      </c>
      <c r="AU279" s="210" t="s">
        <v>133</v>
      </c>
      <c r="AY279" s="19" t="s">
        <v>125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9" t="s">
        <v>133</v>
      </c>
      <c r="BK279" s="211">
        <f>ROUND(I279*H279,2)</f>
        <v>0</v>
      </c>
      <c r="BL279" s="19" t="s">
        <v>154</v>
      </c>
      <c r="BM279" s="210" t="s">
        <v>351</v>
      </c>
    </row>
    <row r="280" s="2" customFormat="1">
      <c r="A280" s="40"/>
      <c r="B280" s="41"/>
      <c r="C280" s="42"/>
      <c r="D280" s="212" t="s">
        <v>140</v>
      </c>
      <c r="E280" s="42"/>
      <c r="F280" s="213" t="s">
        <v>352</v>
      </c>
      <c r="G280" s="42"/>
      <c r="H280" s="42"/>
      <c r="I280" s="214"/>
      <c r="J280" s="42"/>
      <c r="K280" s="42"/>
      <c r="L280" s="46"/>
      <c r="M280" s="215"/>
      <c r="N280" s="216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140</v>
      </c>
      <c r="AU280" s="19" t="s">
        <v>133</v>
      </c>
    </row>
    <row r="281" s="13" customFormat="1">
      <c r="A281" s="13"/>
      <c r="B281" s="217"/>
      <c r="C281" s="218"/>
      <c r="D281" s="219" t="s">
        <v>142</v>
      </c>
      <c r="E281" s="220" t="s">
        <v>19</v>
      </c>
      <c r="F281" s="221" t="s">
        <v>353</v>
      </c>
      <c r="G281" s="218"/>
      <c r="H281" s="222">
        <v>14.640000000000001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8" t="s">
        <v>142</v>
      </c>
      <c r="AU281" s="228" t="s">
        <v>133</v>
      </c>
      <c r="AV281" s="13" t="s">
        <v>133</v>
      </c>
      <c r="AW281" s="13" t="s">
        <v>33</v>
      </c>
      <c r="AX281" s="13" t="s">
        <v>72</v>
      </c>
      <c r="AY281" s="228" t="s">
        <v>125</v>
      </c>
    </row>
    <row r="282" s="14" customFormat="1">
      <c r="A282" s="14"/>
      <c r="B282" s="229"/>
      <c r="C282" s="230"/>
      <c r="D282" s="219" t="s">
        <v>142</v>
      </c>
      <c r="E282" s="231" t="s">
        <v>19</v>
      </c>
      <c r="F282" s="232" t="s">
        <v>144</v>
      </c>
      <c r="G282" s="230"/>
      <c r="H282" s="233">
        <v>14.640000000000001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39" t="s">
        <v>142</v>
      </c>
      <c r="AU282" s="239" t="s">
        <v>133</v>
      </c>
      <c r="AV282" s="14" t="s">
        <v>132</v>
      </c>
      <c r="AW282" s="14" t="s">
        <v>33</v>
      </c>
      <c r="AX282" s="14" t="s">
        <v>77</v>
      </c>
      <c r="AY282" s="239" t="s">
        <v>125</v>
      </c>
    </row>
    <row r="283" s="2" customFormat="1" ht="16.5" customHeight="1">
      <c r="A283" s="40"/>
      <c r="B283" s="41"/>
      <c r="C283" s="261" t="s">
        <v>354</v>
      </c>
      <c r="D283" s="261" t="s">
        <v>226</v>
      </c>
      <c r="E283" s="262" t="s">
        <v>355</v>
      </c>
      <c r="F283" s="263" t="s">
        <v>356</v>
      </c>
      <c r="G283" s="264" t="s">
        <v>137</v>
      </c>
      <c r="H283" s="265">
        <v>14.640000000000001</v>
      </c>
      <c r="I283" s="266"/>
      <c r="J283" s="267">
        <f>ROUND(I283*H283,2)</f>
        <v>0</v>
      </c>
      <c r="K283" s="263" t="s">
        <v>153</v>
      </c>
      <c r="L283" s="268"/>
      <c r="M283" s="269" t="s">
        <v>19</v>
      </c>
      <c r="N283" s="270" t="s">
        <v>44</v>
      </c>
      <c r="O283" s="86"/>
      <c r="P283" s="208">
        <f>O283*H283</f>
        <v>0</v>
      </c>
      <c r="Q283" s="208">
        <v>8.0000000000000007E-05</v>
      </c>
      <c r="R283" s="208">
        <f>Q283*H283</f>
        <v>0.0011712000000000001</v>
      </c>
      <c r="S283" s="208">
        <v>0</v>
      </c>
      <c r="T283" s="209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0" t="s">
        <v>319</v>
      </c>
      <c r="AT283" s="210" t="s">
        <v>226</v>
      </c>
      <c r="AU283" s="210" t="s">
        <v>133</v>
      </c>
      <c r="AY283" s="19" t="s">
        <v>125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9" t="s">
        <v>133</v>
      </c>
      <c r="BK283" s="211">
        <f>ROUND(I283*H283,2)</f>
        <v>0</v>
      </c>
      <c r="BL283" s="19" t="s">
        <v>154</v>
      </c>
      <c r="BM283" s="210" t="s">
        <v>357</v>
      </c>
    </row>
    <row r="284" s="2" customFormat="1" ht="24.15" customHeight="1">
      <c r="A284" s="40"/>
      <c r="B284" s="41"/>
      <c r="C284" s="199" t="s">
        <v>358</v>
      </c>
      <c r="D284" s="199" t="s">
        <v>128</v>
      </c>
      <c r="E284" s="200" t="s">
        <v>359</v>
      </c>
      <c r="F284" s="201" t="s">
        <v>360</v>
      </c>
      <c r="G284" s="202" t="s">
        <v>361</v>
      </c>
      <c r="H284" s="271"/>
      <c r="I284" s="204"/>
      <c r="J284" s="205">
        <f>ROUND(I284*H284,2)</f>
        <v>0</v>
      </c>
      <c r="K284" s="201" t="s">
        <v>153</v>
      </c>
      <c r="L284" s="46"/>
      <c r="M284" s="206" t="s">
        <v>19</v>
      </c>
      <c r="N284" s="207" t="s">
        <v>44</v>
      </c>
      <c r="O284" s="86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0" t="s">
        <v>154</v>
      </c>
      <c r="AT284" s="210" t="s">
        <v>128</v>
      </c>
      <c r="AU284" s="210" t="s">
        <v>133</v>
      </c>
      <c r="AY284" s="19" t="s">
        <v>125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9" t="s">
        <v>133</v>
      </c>
      <c r="BK284" s="211">
        <f>ROUND(I284*H284,2)</f>
        <v>0</v>
      </c>
      <c r="BL284" s="19" t="s">
        <v>154</v>
      </c>
      <c r="BM284" s="210" t="s">
        <v>362</v>
      </c>
    </row>
    <row r="285" s="2" customFormat="1">
      <c r="A285" s="40"/>
      <c r="B285" s="41"/>
      <c r="C285" s="42"/>
      <c r="D285" s="212" t="s">
        <v>140</v>
      </c>
      <c r="E285" s="42"/>
      <c r="F285" s="213" t="s">
        <v>363</v>
      </c>
      <c r="G285" s="42"/>
      <c r="H285" s="42"/>
      <c r="I285" s="214"/>
      <c r="J285" s="42"/>
      <c r="K285" s="42"/>
      <c r="L285" s="46"/>
      <c r="M285" s="215"/>
      <c r="N285" s="216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140</v>
      </c>
      <c r="AU285" s="19" t="s">
        <v>133</v>
      </c>
    </row>
    <row r="286" s="12" customFormat="1" ht="22.8" customHeight="1">
      <c r="A286" s="12"/>
      <c r="B286" s="183"/>
      <c r="C286" s="184"/>
      <c r="D286" s="185" t="s">
        <v>71</v>
      </c>
      <c r="E286" s="197" t="s">
        <v>364</v>
      </c>
      <c r="F286" s="197" t="s">
        <v>365</v>
      </c>
      <c r="G286" s="184"/>
      <c r="H286" s="184"/>
      <c r="I286" s="187"/>
      <c r="J286" s="198">
        <f>BK286</f>
        <v>0</v>
      </c>
      <c r="K286" s="184"/>
      <c r="L286" s="189"/>
      <c r="M286" s="190"/>
      <c r="N286" s="191"/>
      <c r="O286" s="191"/>
      <c r="P286" s="192">
        <f>SUM(P287:P301)</f>
        <v>0</v>
      </c>
      <c r="Q286" s="191"/>
      <c r="R286" s="192">
        <f>SUM(R287:R301)</f>
        <v>0.0077199999999999994</v>
      </c>
      <c r="S286" s="191"/>
      <c r="T286" s="193">
        <f>SUM(T287:T301)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94" t="s">
        <v>133</v>
      </c>
      <c r="AT286" s="195" t="s">
        <v>71</v>
      </c>
      <c r="AU286" s="195" t="s">
        <v>77</v>
      </c>
      <c r="AY286" s="194" t="s">
        <v>125</v>
      </c>
      <c r="BK286" s="196">
        <f>SUM(BK287:BK301)</f>
        <v>0</v>
      </c>
    </row>
    <row r="287" s="2" customFormat="1" ht="16.5" customHeight="1">
      <c r="A287" s="40"/>
      <c r="B287" s="41"/>
      <c r="C287" s="199" t="s">
        <v>366</v>
      </c>
      <c r="D287" s="199" t="s">
        <v>128</v>
      </c>
      <c r="E287" s="200" t="s">
        <v>367</v>
      </c>
      <c r="F287" s="201" t="s">
        <v>368</v>
      </c>
      <c r="G287" s="202" t="s">
        <v>137</v>
      </c>
      <c r="H287" s="203">
        <v>10</v>
      </c>
      <c r="I287" s="204"/>
      <c r="J287" s="205">
        <f>ROUND(I287*H287,2)</f>
        <v>0</v>
      </c>
      <c r="K287" s="201" t="s">
        <v>153</v>
      </c>
      <c r="L287" s="46"/>
      <c r="M287" s="206" t="s">
        <v>19</v>
      </c>
      <c r="N287" s="207" t="s">
        <v>44</v>
      </c>
      <c r="O287" s="86"/>
      <c r="P287" s="208">
        <f>O287*H287</f>
        <v>0</v>
      </c>
      <c r="Q287" s="208">
        <v>0.00048000000000000001</v>
      </c>
      <c r="R287" s="208">
        <f>Q287*H287</f>
        <v>0.0048000000000000004</v>
      </c>
      <c r="S287" s="208">
        <v>0</v>
      </c>
      <c r="T287" s="209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0" t="s">
        <v>154</v>
      </c>
      <c r="AT287" s="210" t="s">
        <v>128</v>
      </c>
      <c r="AU287" s="210" t="s">
        <v>133</v>
      </c>
      <c r="AY287" s="19" t="s">
        <v>125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9" t="s">
        <v>133</v>
      </c>
      <c r="BK287" s="211">
        <f>ROUND(I287*H287,2)</f>
        <v>0</v>
      </c>
      <c r="BL287" s="19" t="s">
        <v>154</v>
      </c>
      <c r="BM287" s="210" t="s">
        <v>369</v>
      </c>
    </row>
    <row r="288" s="2" customFormat="1">
      <c r="A288" s="40"/>
      <c r="B288" s="41"/>
      <c r="C288" s="42"/>
      <c r="D288" s="212" t="s">
        <v>140</v>
      </c>
      <c r="E288" s="42"/>
      <c r="F288" s="213" t="s">
        <v>370</v>
      </c>
      <c r="G288" s="42"/>
      <c r="H288" s="42"/>
      <c r="I288" s="214"/>
      <c r="J288" s="42"/>
      <c r="K288" s="42"/>
      <c r="L288" s="46"/>
      <c r="M288" s="215"/>
      <c r="N288" s="216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140</v>
      </c>
      <c r="AU288" s="19" t="s">
        <v>133</v>
      </c>
    </row>
    <row r="289" s="2" customFormat="1" ht="16.5" customHeight="1">
      <c r="A289" s="40"/>
      <c r="B289" s="41"/>
      <c r="C289" s="199" t="s">
        <v>371</v>
      </c>
      <c r="D289" s="199" t="s">
        <v>128</v>
      </c>
      <c r="E289" s="200" t="s">
        <v>372</v>
      </c>
      <c r="F289" s="201" t="s">
        <v>373</v>
      </c>
      <c r="G289" s="202" t="s">
        <v>137</v>
      </c>
      <c r="H289" s="203">
        <v>1</v>
      </c>
      <c r="I289" s="204"/>
      <c r="J289" s="205">
        <f>ROUND(I289*H289,2)</f>
        <v>0</v>
      </c>
      <c r="K289" s="201" t="s">
        <v>153</v>
      </c>
      <c r="L289" s="46"/>
      <c r="M289" s="206" t="s">
        <v>19</v>
      </c>
      <c r="N289" s="207" t="s">
        <v>44</v>
      </c>
      <c r="O289" s="86"/>
      <c r="P289" s="208">
        <f>O289*H289</f>
        <v>0</v>
      </c>
      <c r="Q289" s="208">
        <v>0.0022399999999999998</v>
      </c>
      <c r="R289" s="208">
        <f>Q289*H289</f>
        <v>0.0022399999999999998</v>
      </c>
      <c r="S289" s="208">
        <v>0</v>
      </c>
      <c r="T289" s="209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0" t="s">
        <v>154</v>
      </c>
      <c r="AT289" s="210" t="s">
        <v>128</v>
      </c>
      <c r="AU289" s="210" t="s">
        <v>133</v>
      </c>
      <c r="AY289" s="19" t="s">
        <v>125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9" t="s">
        <v>133</v>
      </c>
      <c r="BK289" s="211">
        <f>ROUND(I289*H289,2)</f>
        <v>0</v>
      </c>
      <c r="BL289" s="19" t="s">
        <v>154</v>
      </c>
      <c r="BM289" s="210" t="s">
        <v>374</v>
      </c>
    </row>
    <row r="290" s="2" customFormat="1">
      <c r="A290" s="40"/>
      <c r="B290" s="41"/>
      <c r="C290" s="42"/>
      <c r="D290" s="212" t="s">
        <v>140</v>
      </c>
      <c r="E290" s="42"/>
      <c r="F290" s="213" t="s">
        <v>375</v>
      </c>
      <c r="G290" s="42"/>
      <c r="H290" s="42"/>
      <c r="I290" s="214"/>
      <c r="J290" s="42"/>
      <c r="K290" s="42"/>
      <c r="L290" s="46"/>
      <c r="M290" s="215"/>
      <c r="N290" s="216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140</v>
      </c>
      <c r="AU290" s="19" t="s">
        <v>133</v>
      </c>
    </row>
    <row r="291" s="2" customFormat="1" ht="16.5" customHeight="1">
      <c r="A291" s="40"/>
      <c r="B291" s="41"/>
      <c r="C291" s="199" t="s">
        <v>376</v>
      </c>
      <c r="D291" s="199" t="s">
        <v>128</v>
      </c>
      <c r="E291" s="200" t="s">
        <v>377</v>
      </c>
      <c r="F291" s="201" t="s">
        <v>378</v>
      </c>
      <c r="G291" s="202" t="s">
        <v>131</v>
      </c>
      <c r="H291" s="203">
        <v>7</v>
      </c>
      <c r="I291" s="204"/>
      <c r="J291" s="205">
        <f>ROUND(I291*H291,2)</f>
        <v>0</v>
      </c>
      <c r="K291" s="201" t="s">
        <v>153</v>
      </c>
      <c r="L291" s="46"/>
      <c r="M291" s="206" t="s">
        <v>19</v>
      </c>
      <c r="N291" s="207" t="s">
        <v>44</v>
      </c>
      <c r="O291" s="86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0" t="s">
        <v>154</v>
      </c>
      <c r="AT291" s="210" t="s">
        <v>128</v>
      </c>
      <c r="AU291" s="210" t="s">
        <v>133</v>
      </c>
      <c r="AY291" s="19" t="s">
        <v>125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9" t="s">
        <v>133</v>
      </c>
      <c r="BK291" s="211">
        <f>ROUND(I291*H291,2)</f>
        <v>0</v>
      </c>
      <c r="BL291" s="19" t="s">
        <v>154</v>
      </c>
      <c r="BM291" s="210" t="s">
        <v>379</v>
      </c>
    </row>
    <row r="292" s="2" customFormat="1">
      <c r="A292" s="40"/>
      <c r="B292" s="41"/>
      <c r="C292" s="42"/>
      <c r="D292" s="212" t="s">
        <v>140</v>
      </c>
      <c r="E292" s="42"/>
      <c r="F292" s="213" t="s">
        <v>380</v>
      </c>
      <c r="G292" s="42"/>
      <c r="H292" s="42"/>
      <c r="I292" s="214"/>
      <c r="J292" s="42"/>
      <c r="K292" s="42"/>
      <c r="L292" s="46"/>
      <c r="M292" s="215"/>
      <c r="N292" s="216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140</v>
      </c>
      <c r="AU292" s="19" t="s">
        <v>133</v>
      </c>
    </row>
    <row r="293" s="13" customFormat="1">
      <c r="A293" s="13"/>
      <c r="B293" s="217"/>
      <c r="C293" s="218"/>
      <c r="D293" s="219" t="s">
        <v>142</v>
      </c>
      <c r="E293" s="220" t="s">
        <v>19</v>
      </c>
      <c r="F293" s="221" t="s">
        <v>177</v>
      </c>
      <c r="G293" s="218"/>
      <c r="H293" s="222">
        <v>7</v>
      </c>
      <c r="I293" s="223"/>
      <c r="J293" s="218"/>
      <c r="K293" s="218"/>
      <c r="L293" s="224"/>
      <c r="M293" s="225"/>
      <c r="N293" s="226"/>
      <c r="O293" s="226"/>
      <c r="P293" s="226"/>
      <c r="Q293" s="226"/>
      <c r="R293" s="226"/>
      <c r="S293" s="226"/>
      <c r="T293" s="22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8" t="s">
        <v>142</v>
      </c>
      <c r="AU293" s="228" t="s">
        <v>133</v>
      </c>
      <c r="AV293" s="13" t="s">
        <v>133</v>
      </c>
      <c r="AW293" s="13" t="s">
        <v>33</v>
      </c>
      <c r="AX293" s="13" t="s">
        <v>72</v>
      </c>
      <c r="AY293" s="228" t="s">
        <v>125</v>
      </c>
    </row>
    <row r="294" s="14" customFormat="1">
      <c r="A294" s="14"/>
      <c r="B294" s="229"/>
      <c r="C294" s="230"/>
      <c r="D294" s="219" t="s">
        <v>142</v>
      </c>
      <c r="E294" s="231" t="s">
        <v>19</v>
      </c>
      <c r="F294" s="232" t="s">
        <v>144</v>
      </c>
      <c r="G294" s="230"/>
      <c r="H294" s="233">
        <v>7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9" t="s">
        <v>142</v>
      </c>
      <c r="AU294" s="239" t="s">
        <v>133</v>
      </c>
      <c r="AV294" s="14" t="s">
        <v>132</v>
      </c>
      <c r="AW294" s="14" t="s">
        <v>33</v>
      </c>
      <c r="AX294" s="14" t="s">
        <v>77</v>
      </c>
      <c r="AY294" s="239" t="s">
        <v>125</v>
      </c>
    </row>
    <row r="295" s="2" customFormat="1" ht="16.5" customHeight="1">
      <c r="A295" s="40"/>
      <c r="B295" s="41"/>
      <c r="C295" s="199" t="s">
        <v>381</v>
      </c>
      <c r="D295" s="199" t="s">
        <v>128</v>
      </c>
      <c r="E295" s="200" t="s">
        <v>382</v>
      </c>
      <c r="F295" s="201" t="s">
        <v>383</v>
      </c>
      <c r="G295" s="202" t="s">
        <v>131</v>
      </c>
      <c r="H295" s="203">
        <v>2</v>
      </c>
      <c r="I295" s="204"/>
      <c r="J295" s="205">
        <f>ROUND(I295*H295,2)</f>
        <v>0</v>
      </c>
      <c r="K295" s="201" t="s">
        <v>153</v>
      </c>
      <c r="L295" s="46"/>
      <c r="M295" s="206" t="s">
        <v>19</v>
      </c>
      <c r="N295" s="207" t="s">
        <v>44</v>
      </c>
      <c r="O295" s="86"/>
      <c r="P295" s="208">
        <f>O295*H295</f>
        <v>0</v>
      </c>
      <c r="Q295" s="208">
        <v>6.0000000000000002E-05</v>
      </c>
      <c r="R295" s="208">
        <f>Q295*H295</f>
        <v>0.00012</v>
      </c>
      <c r="S295" s="208">
        <v>0</v>
      </c>
      <c r="T295" s="209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0" t="s">
        <v>154</v>
      </c>
      <c r="AT295" s="210" t="s">
        <v>128</v>
      </c>
      <c r="AU295" s="210" t="s">
        <v>133</v>
      </c>
      <c r="AY295" s="19" t="s">
        <v>125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9" t="s">
        <v>133</v>
      </c>
      <c r="BK295" s="211">
        <f>ROUND(I295*H295,2)</f>
        <v>0</v>
      </c>
      <c r="BL295" s="19" t="s">
        <v>154</v>
      </c>
      <c r="BM295" s="210" t="s">
        <v>384</v>
      </c>
    </row>
    <row r="296" s="2" customFormat="1">
      <c r="A296" s="40"/>
      <c r="B296" s="41"/>
      <c r="C296" s="42"/>
      <c r="D296" s="212" t="s">
        <v>140</v>
      </c>
      <c r="E296" s="42"/>
      <c r="F296" s="213" t="s">
        <v>385</v>
      </c>
      <c r="G296" s="42"/>
      <c r="H296" s="42"/>
      <c r="I296" s="214"/>
      <c r="J296" s="42"/>
      <c r="K296" s="42"/>
      <c r="L296" s="46"/>
      <c r="M296" s="215"/>
      <c r="N296" s="216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140</v>
      </c>
      <c r="AU296" s="19" t="s">
        <v>133</v>
      </c>
    </row>
    <row r="297" s="2" customFormat="1" ht="16.5" customHeight="1">
      <c r="A297" s="40"/>
      <c r="B297" s="41"/>
      <c r="C297" s="261" t="s">
        <v>386</v>
      </c>
      <c r="D297" s="261" t="s">
        <v>226</v>
      </c>
      <c r="E297" s="262" t="s">
        <v>387</v>
      </c>
      <c r="F297" s="263" t="s">
        <v>388</v>
      </c>
      <c r="G297" s="264" t="s">
        <v>131</v>
      </c>
      <c r="H297" s="265">
        <v>2</v>
      </c>
      <c r="I297" s="266"/>
      <c r="J297" s="267">
        <f>ROUND(I297*H297,2)</f>
        <v>0</v>
      </c>
      <c r="K297" s="263" t="s">
        <v>153</v>
      </c>
      <c r="L297" s="268"/>
      <c r="M297" s="269" t="s">
        <v>19</v>
      </c>
      <c r="N297" s="270" t="s">
        <v>44</v>
      </c>
      <c r="O297" s="86"/>
      <c r="P297" s="208">
        <f>O297*H297</f>
        <v>0</v>
      </c>
      <c r="Q297" s="208">
        <v>0.00027999999999999998</v>
      </c>
      <c r="R297" s="208">
        <f>Q297*H297</f>
        <v>0.00055999999999999995</v>
      </c>
      <c r="S297" s="208">
        <v>0</v>
      </c>
      <c r="T297" s="209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0" t="s">
        <v>319</v>
      </c>
      <c r="AT297" s="210" t="s">
        <v>226</v>
      </c>
      <c r="AU297" s="210" t="s">
        <v>133</v>
      </c>
      <c r="AY297" s="19" t="s">
        <v>125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9" t="s">
        <v>133</v>
      </c>
      <c r="BK297" s="211">
        <f>ROUND(I297*H297,2)</f>
        <v>0</v>
      </c>
      <c r="BL297" s="19" t="s">
        <v>154</v>
      </c>
      <c r="BM297" s="210" t="s">
        <v>389</v>
      </c>
    </row>
    <row r="298" s="2" customFormat="1" ht="16.5" customHeight="1">
      <c r="A298" s="40"/>
      <c r="B298" s="41"/>
      <c r="C298" s="199" t="s">
        <v>390</v>
      </c>
      <c r="D298" s="199" t="s">
        <v>128</v>
      </c>
      <c r="E298" s="200" t="s">
        <v>391</v>
      </c>
      <c r="F298" s="201" t="s">
        <v>392</v>
      </c>
      <c r="G298" s="202" t="s">
        <v>137</v>
      </c>
      <c r="H298" s="203">
        <v>11</v>
      </c>
      <c r="I298" s="204"/>
      <c r="J298" s="205">
        <f>ROUND(I298*H298,2)</f>
        <v>0</v>
      </c>
      <c r="K298" s="201" t="s">
        <v>153</v>
      </c>
      <c r="L298" s="46"/>
      <c r="M298" s="206" t="s">
        <v>19</v>
      </c>
      <c r="N298" s="207" t="s">
        <v>44</v>
      </c>
      <c r="O298" s="86"/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0" t="s">
        <v>154</v>
      </c>
      <c r="AT298" s="210" t="s">
        <v>128</v>
      </c>
      <c r="AU298" s="210" t="s">
        <v>133</v>
      </c>
      <c r="AY298" s="19" t="s">
        <v>125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9" t="s">
        <v>133</v>
      </c>
      <c r="BK298" s="211">
        <f>ROUND(I298*H298,2)</f>
        <v>0</v>
      </c>
      <c r="BL298" s="19" t="s">
        <v>154</v>
      </c>
      <c r="BM298" s="210" t="s">
        <v>393</v>
      </c>
    </row>
    <row r="299" s="2" customFormat="1">
      <c r="A299" s="40"/>
      <c r="B299" s="41"/>
      <c r="C299" s="42"/>
      <c r="D299" s="212" t="s">
        <v>140</v>
      </c>
      <c r="E299" s="42"/>
      <c r="F299" s="213" t="s">
        <v>394</v>
      </c>
      <c r="G299" s="42"/>
      <c r="H299" s="42"/>
      <c r="I299" s="214"/>
      <c r="J299" s="42"/>
      <c r="K299" s="42"/>
      <c r="L299" s="46"/>
      <c r="M299" s="215"/>
      <c r="N299" s="216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140</v>
      </c>
      <c r="AU299" s="19" t="s">
        <v>133</v>
      </c>
    </row>
    <row r="300" s="2" customFormat="1" ht="24.15" customHeight="1">
      <c r="A300" s="40"/>
      <c r="B300" s="41"/>
      <c r="C300" s="199" t="s">
        <v>395</v>
      </c>
      <c r="D300" s="199" t="s">
        <v>128</v>
      </c>
      <c r="E300" s="200" t="s">
        <v>396</v>
      </c>
      <c r="F300" s="201" t="s">
        <v>397</v>
      </c>
      <c r="G300" s="202" t="s">
        <v>361</v>
      </c>
      <c r="H300" s="271"/>
      <c r="I300" s="204"/>
      <c r="J300" s="205">
        <f>ROUND(I300*H300,2)</f>
        <v>0</v>
      </c>
      <c r="K300" s="201" t="s">
        <v>153</v>
      </c>
      <c r="L300" s="46"/>
      <c r="M300" s="206" t="s">
        <v>19</v>
      </c>
      <c r="N300" s="207" t="s">
        <v>44</v>
      </c>
      <c r="O300" s="86"/>
      <c r="P300" s="208">
        <f>O300*H300</f>
        <v>0</v>
      </c>
      <c r="Q300" s="208">
        <v>0</v>
      </c>
      <c r="R300" s="208">
        <f>Q300*H300</f>
        <v>0</v>
      </c>
      <c r="S300" s="208">
        <v>0</v>
      </c>
      <c r="T300" s="209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0" t="s">
        <v>154</v>
      </c>
      <c r="AT300" s="210" t="s">
        <v>128</v>
      </c>
      <c r="AU300" s="210" t="s">
        <v>133</v>
      </c>
      <c r="AY300" s="19" t="s">
        <v>125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9" t="s">
        <v>133</v>
      </c>
      <c r="BK300" s="211">
        <f>ROUND(I300*H300,2)</f>
        <v>0</v>
      </c>
      <c r="BL300" s="19" t="s">
        <v>154</v>
      </c>
      <c r="BM300" s="210" t="s">
        <v>398</v>
      </c>
    </row>
    <row r="301" s="2" customFormat="1">
      <c r="A301" s="40"/>
      <c r="B301" s="41"/>
      <c r="C301" s="42"/>
      <c r="D301" s="212" t="s">
        <v>140</v>
      </c>
      <c r="E301" s="42"/>
      <c r="F301" s="213" t="s">
        <v>399</v>
      </c>
      <c r="G301" s="42"/>
      <c r="H301" s="42"/>
      <c r="I301" s="214"/>
      <c r="J301" s="42"/>
      <c r="K301" s="42"/>
      <c r="L301" s="46"/>
      <c r="M301" s="215"/>
      <c r="N301" s="216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140</v>
      </c>
      <c r="AU301" s="19" t="s">
        <v>133</v>
      </c>
    </row>
    <row r="302" s="12" customFormat="1" ht="22.8" customHeight="1">
      <c r="A302" s="12"/>
      <c r="B302" s="183"/>
      <c r="C302" s="184"/>
      <c r="D302" s="185" t="s">
        <v>71</v>
      </c>
      <c r="E302" s="197" t="s">
        <v>400</v>
      </c>
      <c r="F302" s="197" t="s">
        <v>401</v>
      </c>
      <c r="G302" s="184"/>
      <c r="H302" s="184"/>
      <c r="I302" s="187"/>
      <c r="J302" s="198">
        <f>BK302</f>
        <v>0</v>
      </c>
      <c r="K302" s="184"/>
      <c r="L302" s="189"/>
      <c r="M302" s="190"/>
      <c r="N302" s="191"/>
      <c r="O302" s="191"/>
      <c r="P302" s="192">
        <f>SUM(P303:P341)</f>
        <v>0</v>
      </c>
      <c r="Q302" s="191"/>
      <c r="R302" s="192">
        <f>SUM(R303:R341)</f>
        <v>0.025805199999999993</v>
      </c>
      <c r="S302" s="191"/>
      <c r="T302" s="193">
        <f>SUM(T303:T341)</f>
        <v>0.0049699999999999996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94" t="s">
        <v>133</v>
      </c>
      <c r="AT302" s="195" t="s">
        <v>71</v>
      </c>
      <c r="AU302" s="195" t="s">
        <v>77</v>
      </c>
      <c r="AY302" s="194" t="s">
        <v>125</v>
      </c>
      <c r="BK302" s="196">
        <f>SUM(BK303:BK341)</f>
        <v>0</v>
      </c>
    </row>
    <row r="303" s="2" customFormat="1" ht="16.5" customHeight="1">
      <c r="A303" s="40"/>
      <c r="B303" s="41"/>
      <c r="C303" s="199" t="s">
        <v>402</v>
      </c>
      <c r="D303" s="199" t="s">
        <v>128</v>
      </c>
      <c r="E303" s="200" t="s">
        <v>403</v>
      </c>
      <c r="F303" s="201" t="s">
        <v>404</v>
      </c>
      <c r="G303" s="202" t="s">
        <v>405</v>
      </c>
      <c r="H303" s="203">
        <v>1</v>
      </c>
      <c r="I303" s="204"/>
      <c r="J303" s="205">
        <f>ROUND(I303*H303,2)</f>
        <v>0</v>
      </c>
      <c r="K303" s="201" t="s">
        <v>19</v>
      </c>
      <c r="L303" s="46"/>
      <c r="M303" s="206" t="s">
        <v>19</v>
      </c>
      <c r="N303" s="207" t="s">
        <v>44</v>
      </c>
      <c r="O303" s="86"/>
      <c r="P303" s="208">
        <f>O303*H303</f>
        <v>0</v>
      </c>
      <c r="Q303" s="208">
        <v>0</v>
      </c>
      <c r="R303" s="208">
        <f>Q303*H303</f>
        <v>0</v>
      </c>
      <c r="S303" s="208">
        <v>0.0049699999999999996</v>
      </c>
      <c r="T303" s="209">
        <f>S303*H303</f>
        <v>0.0049699999999999996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0" t="s">
        <v>154</v>
      </c>
      <c r="AT303" s="210" t="s">
        <v>128</v>
      </c>
      <c r="AU303" s="210" t="s">
        <v>133</v>
      </c>
      <c r="AY303" s="19" t="s">
        <v>125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9" t="s">
        <v>133</v>
      </c>
      <c r="BK303" s="211">
        <f>ROUND(I303*H303,2)</f>
        <v>0</v>
      </c>
      <c r="BL303" s="19" t="s">
        <v>154</v>
      </c>
      <c r="BM303" s="210" t="s">
        <v>406</v>
      </c>
    </row>
    <row r="304" s="2" customFormat="1" ht="16.5" customHeight="1">
      <c r="A304" s="40"/>
      <c r="B304" s="41"/>
      <c r="C304" s="199" t="s">
        <v>407</v>
      </c>
      <c r="D304" s="199" t="s">
        <v>128</v>
      </c>
      <c r="E304" s="200" t="s">
        <v>408</v>
      </c>
      <c r="F304" s="201" t="s">
        <v>409</v>
      </c>
      <c r="G304" s="202" t="s">
        <v>137</v>
      </c>
      <c r="H304" s="203">
        <v>7.5</v>
      </c>
      <c r="I304" s="204"/>
      <c r="J304" s="205">
        <f>ROUND(I304*H304,2)</f>
        <v>0</v>
      </c>
      <c r="K304" s="201" t="s">
        <v>153</v>
      </c>
      <c r="L304" s="46"/>
      <c r="M304" s="206" t="s">
        <v>19</v>
      </c>
      <c r="N304" s="207" t="s">
        <v>44</v>
      </c>
      <c r="O304" s="86"/>
      <c r="P304" s="208">
        <f>O304*H304</f>
        <v>0</v>
      </c>
      <c r="Q304" s="208">
        <v>0.00034000000000000002</v>
      </c>
      <c r="R304" s="208">
        <f>Q304*H304</f>
        <v>0.0025500000000000002</v>
      </c>
      <c r="S304" s="208">
        <v>0</v>
      </c>
      <c r="T304" s="209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0" t="s">
        <v>154</v>
      </c>
      <c r="AT304" s="210" t="s">
        <v>128</v>
      </c>
      <c r="AU304" s="210" t="s">
        <v>133</v>
      </c>
      <c r="AY304" s="19" t="s">
        <v>125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9" t="s">
        <v>133</v>
      </c>
      <c r="BK304" s="211">
        <f>ROUND(I304*H304,2)</f>
        <v>0</v>
      </c>
      <c r="BL304" s="19" t="s">
        <v>154</v>
      </c>
      <c r="BM304" s="210" t="s">
        <v>410</v>
      </c>
    </row>
    <row r="305" s="2" customFormat="1">
      <c r="A305" s="40"/>
      <c r="B305" s="41"/>
      <c r="C305" s="42"/>
      <c r="D305" s="212" t="s">
        <v>140</v>
      </c>
      <c r="E305" s="42"/>
      <c r="F305" s="213" t="s">
        <v>411</v>
      </c>
      <c r="G305" s="42"/>
      <c r="H305" s="42"/>
      <c r="I305" s="214"/>
      <c r="J305" s="42"/>
      <c r="K305" s="42"/>
      <c r="L305" s="46"/>
      <c r="M305" s="215"/>
      <c r="N305" s="216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140</v>
      </c>
      <c r="AU305" s="19" t="s">
        <v>133</v>
      </c>
    </row>
    <row r="306" s="16" customFormat="1">
      <c r="A306" s="16"/>
      <c r="B306" s="251"/>
      <c r="C306" s="252"/>
      <c r="D306" s="219" t="s">
        <v>142</v>
      </c>
      <c r="E306" s="253" t="s">
        <v>19</v>
      </c>
      <c r="F306" s="254" t="s">
        <v>412</v>
      </c>
      <c r="G306" s="252"/>
      <c r="H306" s="253" t="s">
        <v>19</v>
      </c>
      <c r="I306" s="255"/>
      <c r="J306" s="252"/>
      <c r="K306" s="252"/>
      <c r="L306" s="256"/>
      <c r="M306" s="257"/>
      <c r="N306" s="258"/>
      <c r="O306" s="258"/>
      <c r="P306" s="258"/>
      <c r="Q306" s="258"/>
      <c r="R306" s="258"/>
      <c r="S306" s="258"/>
      <c r="T306" s="259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60" t="s">
        <v>142</v>
      </c>
      <c r="AU306" s="260" t="s">
        <v>133</v>
      </c>
      <c r="AV306" s="16" t="s">
        <v>77</v>
      </c>
      <c r="AW306" s="16" t="s">
        <v>33</v>
      </c>
      <c r="AX306" s="16" t="s">
        <v>72</v>
      </c>
      <c r="AY306" s="260" t="s">
        <v>125</v>
      </c>
    </row>
    <row r="307" s="13" customFormat="1">
      <c r="A307" s="13"/>
      <c r="B307" s="217"/>
      <c r="C307" s="218"/>
      <c r="D307" s="219" t="s">
        <v>142</v>
      </c>
      <c r="E307" s="220" t="s">
        <v>19</v>
      </c>
      <c r="F307" s="221" t="s">
        <v>413</v>
      </c>
      <c r="G307" s="218"/>
      <c r="H307" s="222">
        <v>7.5</v>
      </c>
      <c r="I307" s="223"/>
      <c r="J307" s="218"/>
      <c r="K307" s="218"/>
      <c r="L307" s="224"/>
      <c r="M307" s="225"/>
      <c r="N307" s="226"/>
      <c r="O307" s="226"/>
      <c r="P307" s="226"/>
      <c r="Q307" s="226"/>
      <c r="R307" s="226"/>
      <c r="S307" s="226"/>
      <c r="T307" s="22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8" t="s">
        <v>142</v>
      </c>
      <c r="AU307" s="228" t="s">
        <v>133</v>
      </c>
      <c r="AV307" s="13" t="s">
        <v>133</v>
      </c>
      <c r="AW307" s="13" t="s">
        <v>33</v>
      </c>
      <c r="AX307" s="13" t="s">
        <v>72</v>
      </c>
      <c r="AY307" s="228" t="s">
        <v>125</v>
      </c>
    </row>
    <row r="308" s="14" customFormat="1">
      <c r="A308" s="14"/>
      <c r="B308" s="229"/>
      <c r="C308" s="230"/>
      <c r="D308" s="219" t="s">
        <v>142</v>
      </c>
      <c r="E308" s="231" t="s">
        <v>19</v>
      </c>
      <c r="F308" s="232" t="s">
        <v>144</v>
      </c>
      <c r="G308" s="230"/>
      <c r="H308" s="233">
        <v>7.5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39" t="s">
        <v>142</v>
      </c>
      <c r="AU308" s="239" t="s">
        <v>133</v>
      </c>
      <c r="AV308" s="14" t="s">
        <v>132</v>
      </c>
      <c r="AW308" s="14" t="s">
        <v>33</v>
      </c>
      <c r="AX308" s="14" t="s">
        <v>77</v>
      </c>
      <c r="AY308" s="239" t="s">
        <v>125</v>
      </c>
    </row>
    <row r="309" s="2" customFormat="1" ht="16.5" customHeight="1">
      <c r="A309" s="40"/>
      <c r="B309" s="41"/>
      <c r="C309" s="261" t="s">
        <v>414</v>
      </c>
      <c r="D309" s="261" t="s">
        <v>226</v>
      </c>
      <c r="E309" s="262" t="s">
        <v>415</v>
      </c>
      <c r="F309" s="263" t="s">
        <v>416</v>
      </c>
      <c r="G309" s="264" t="s">
        <v>137</v>
      </c>
      <c r="H309" s="265">
        <v>8.0999999999999996</v>
      </c>
      <c r="I309" s="266"/>
      <c r="J309" s="267">
        <f>ROUND(I309*H309,2)</f>
        <v>0</v>
      </c>
      <c r="K309" s="263" t="s">
        <v>153</v>
      </c>
      <c r="L309" s="268"/>
      <c r="M309" s="269" t="s">
        <v>19</v>
      </c>
      <c r="N309" s="270" t="s">
        <v>44</v>
      </c>
      <c r="O309" s="86"/>
      <c r="P309" s="208">
        <f>O309*H309</f>
        <v>0</v>
      </c>
      <c r="Q309" s="208">
        <v>0.00012999999999999999</v>
      </c>
      <c r="R309" s="208">
        <f>Q309*H309</f>
        <v>0.0010529999999999999</v>
      </c>
      <c r="S309" s="208">
        <v>0</v>
      </c>
      <c r="T309" s="209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0" t="s">
        <v>319</v>
      </c>
      <c r="AT309" s="210" t="s">
        <v>226</v>
      </c>
      <c r="AU309" s="210" t="s">
        <v>133</v>
      </c>
      <c r="AY309" s="19" t="s">
        <v>125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9" t="s">
        <v>133</v>
      </c>
      <c r="BK309" s="211">
        <f>ROUND(I309*H309,2)</f>
        <v>0</v>
      </c>
      <c r="BL309" s="19" t="s">
        <v>154</v>
      </c>
      <c r="BM309" s="210" t="s">
        <v>417</v>
      </c>
    </row>
    <row r="310" s="16" customFormat="1">
      <c r="A310" s="16"/>
      <c r="B310" s="251"/>
      <c r="C310" s="252"/>
      <c r="D310" s="219" t="s">
        <v>142</v>
      </c>
      <c r="E310" s="253" t="s">
        <v>19</v>
      </c>
      <c r="F310" s="254" t="s">
        <v>412</v>
      </c>
      <c r="G310" s="252"/>
      <c r="H310" s="253" t="s">
        <v>19</v>
      </c>
      <c r="I310" s="255"/>
      <c r="J310" s="252"/>
      <c r="K310" s="252"/>
      <c r="L310" s="256"/>
      <c r="M310" s="257"/>
      <c r="N310" s="258"/>
      <c r="O310" s="258"/>
      <c r="P310" s="258"/>
      <c r="Q310" s="258"/>
      <c r="R310" s="258"/>
      <c r="S310" s="258"/>
      <c r="T310" s="259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60" t="s">
        <v>142</v>
      </c>
      <c r="AU310" s="260" t="s">
        <v>133</v>
      </c>
      <c r="AV310" s="16" t="s">
        <v>77</v>
      </c>
      <c r="AW310" s="16" t="s">
        <v>33</v>
      </c>
      <c r="AX310" s="16" t="s">
        <v>72</v>
      </c>
      <c r="AY310" s="260" t="s">
        <v>125</v>
      </c>
    </row>
    <row r="311" s="13" customFormat="1">
      <c r="A311" s="13"/>
      <c r="B311" s="217"/>
      <c r="C311" s="218"/>
      <c r="D311" s="219" t="s">
        <v>142</v>
      </c>
      <c r="E311" s="220" t="s">
        <v>19</v>
      </c>
      <c r="F311" s="221" t="s">
        <v>418</v>
      </c>
      <c r="G311" s="218"/>
      <c r="H311" s="222">
        <v>8.0999999999999996</v>
      </c>
      <c r="I311" s="223"/>
      <c r="J311" s="218"/>
      <c r="K311" s="218"/>
      <c r="L311" s="224"/>
      <c r="M311" s="225"/>
      <c r="N311" s="226"/>
      <c r="O311" s="226"/>
      <c r="P311" s="226"/>
      <c r="Q311" s="226"/>
      <c r="R311" s="226"/>
      <c r="S311" s="226"/>
      <c r="T311" s="22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8" t="s">
        <v>142</v>
      </c>
      <c r="AU311" s="228" t="s">
        <v>133</v>
      </c>
      <c r="AV311" s="13" t="s">
        <v>133</v>
      </c>
      <c r="AW311" s="13" t="s">
        <v>33</v>
      </c>
      <c r="AX311" s="13" t="s">
        <v>72</v>
      </c>
      <c r="AY311" s="228" t="s">
        <v>125</v>
      </c>
    </row>
    <row r="312" s="14" customFormat="1">
      <c r="A312" s="14"/>
      <c r="B312" s="229"/>
      <c r="C312" s="230"/>
      <c r="D312" s="219" t="s">
        <v>142</v>
      </c>
      <c r="E312" s="231" t="s">
        <v>19</v>
      </c>
      <c r="F312" s="232" t="s">
        <v>144</v>
      </c>
      <c r="G312" s="230"/>
      <c r="H312" s="233">
        <v>8.0999999999999996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9" t="s">
        <v>142</v>
      </c>
      <c r="AU312" s="239" t="s">
        <v>133</v>
      </c>
      <c r="AV312" s="14" t="s">
        <v>132</v>
      </c>
      <c r="AW312" s="14" t="s">
        <v>33</v>
      </c>
      <c r="AX312" s="14" t="s">
        <v>77</v>
      </c>
      <c r="AY312" s="239" t="s">
        <v>125</v>
      </c>
    </row>
    <row r="313" s="2" customFormat="1" ht="16.5" customHeight="1">
      <c r="A313" s="40"/>
      <c r="B313" s="41"/>
      <c r="C313" s="199" t="s">
        <v>419</v>
      </c>
      <c r="D313" s="199" t="s">
        <v>128</v>
      </c>
      <c r="E313" s="200" t="s">
        <v>420</v>
      </c>
      <c r="F313" s="201" t="s">
        <v>421</v>
      </c>
      <c r="G313" s="202" t="s">
        <v>137</v>
      </c>
      <c r="H313" s="203">
        <v>18.399999999999999</v>
      </c>
      <c r="I313" s="204"/>
      <c r="J313" s="205">
        <f>ROUND(I313*H313,2)</f>
        <v>0</v>
      </c>
      <c r="K313" s="201" t="s">
        <v>153</v>
      </c>
      <c r="L313" s="46"/>
      <c r="M313" s="206" t="s">
        <v>19</v>
      </c>
      <c r="N313" s="207" t="s">
        <v>44</v>
      </c>
      <c r="O313" s="86"/>
      <c r="P313" s="208">
        <f>O313*H313</f>
        <v>0</v>
      </c>
      <c r="Q313" s="208">
        <v>0.00042999999999999999</v>
      </c>
      <c r="R313" s="208">
        <f>Q313*H313</f>
        <v>0.0079119999999999989</v>
      </c>
      <c r="S313" s="208">
        <v>0</v>
      </c>
      <c r="T313" s="209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0" t="s">
        <v>154</v>
      </c>
      <c r="AT313" s="210" t="s">
        <v>128</v>
      </c>
      <c r="AU313" s="210" t="s">
        <v>133</v>
      </c>
      <c r="AY313" s="19" t="s">
        <v>125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9" t="s">
        <v>133</v>
      </c>
      <c r="BK313" s="211">
        <f>ROUND(I313*H313,2)</f>
        <v>0</v>
      </c>
      <c r="BL313" s="19" t="s">
        <v>154</v>
      </c>
      <c r="BM313" s="210" t="s">
        <v>422</v>
      </c>
    </row>
    <row r="314" s="2" customFormat="1">
      <c r="A314" s="40"/>
      <c r="B314" s="41"/>
      <c r="C314" s="42"/>
      <c r="D314" s="212" t="s">
        <v>140</v>
      </c>
      <c r="E314" s="42"/>
      <c r="F314" s="213" t="s">
        <v>423</v>
      </c>
      <c r="G314" s="42"/>
      <c r="H314" s="42"/>
      <c r="I314" s="214"/>
      <c r="J314" s="42"/>
      <c r="K314" s="42"/>
      <c r="L314" s="46"/>
      <c r="M314" s="215"/>
      <c r="N314" s="216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140</v>
      </c>
      <c r="AU314" s="19" t="s">
        <v>133</v>
      </c>
    </row>
    <row r="315" s="16" customFormat="1">
      <c r="A315" s="16"/>
      <c r="B315" s="251"/>
      <c r="C315" s="252"/>
      <c r="D315" s="219" t="s">
        <v>142</v>
      </c>
      <c r="E315" s="253" t="s">
        <v>19</v>
      </c>
      <c r="F315" s="254" t="s">
        <v>412</v>
      </c>
      <c r="G315" s="252"/>
      <c r="H315" s="253" t="s">
        <v>19</v>
      </c>
      <c r="I315" s="255"/>
      <c r="J315" s="252"/>
      <c r="K315" s="252"/>
      <c r="L315" s="256"/>
      <c r="M315" s="257"/>
      <c r="N315" s="258"/>
      <c r="O315" s="258"/>
      <c r="P315" s="258"/>
      <c r="Q315" s="258"/>
      <c r="R315" s="258"/>
      <c r="S315" s="258"/>
      <c r="T315" s="259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60" t="s">
        <v>142</v>
      </c>
      <c r="AU315" s="260" t="s">
        <v>133</v>
      </c>
      <c r="AV315" s="16" t="s">
        <v>77</v>
      </c>
      <c r="AW315" s="16" t="s">
        <v>33</v>
      </c>
      <c r="AX315" s="16" t="s">
        <v>72</v>
      </c>
      <c r="AY315" s="260" t="s">
        <v>125</v>
      </c>
    </row>
    <row r="316" s="13" customFormat="1">
      <c r="A316" s="13"/>
      <c r="B316" s="217"/>
      <c r="C316" s="218"/>
      <c r="D316" s="219" t="s">
        <v>142</v>
      </c>
      <c r="E316" s="220" t="s">
        <v>19</v>
      </c>
      <c r="F316" s="221" t="s">
        <v>424</v>
      </c>
      <c r="G316" s="218"/>
      <c r="H316" s="222">
        <v>18.399999999999999</v>
      </c>
      <c r="I316" s="223"/>
      <c r="J316" s="218"/>
      <c r="K316" s="218"/>
      <c r="L316" s="224"/>
      <c r="M316" s="225"/>
      <c r="N316" s="226"/>
      <c r="O316" s="226"/>
      <c r="P316" s="226"/>
      <c r="Q316" s="226"/>
      <c r="R316" s="226"/>
      <c r="S316" s="226"/>
      <c r="T316" s="22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8" t="s">
        <v>142</v>
      </c>
      <c r="AU316" s="228" t="s">
        <v>133</v>
      </c>
      <c r="AV316" s="13" t="s">
        <v>133</v>
      </c>
      <c r="AW316" s="13" t="s">
        <v>33</v>
      </c>
      <c r="AX316" s="13" t="s">
        <v>72</v>
      </c>
      <c r="AY316" s="228" t="s">
        <v>125</v>
      </c>
    </row>
    <row r="317" s="14" customFormat="1">
      <c r="A317" s="14"/>
      <c r="B317" s="229"/>
      <c r="C317" s="230"/>
      <c r="D317" s="219" t="s">
        <v>142</v>
      </c>
      <c r="E317" s="231" t="s">
        <v>19</v>
      </c>
      <c r="F317" s="232" t="s">
        <v>144</v>
      </c>
      <c r="G317" s="230"/>
      <c r="H317" s="233">
        <v>18.399999999999999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9" t="s">
        <v>142</v>
      </c>
      <c r="AU317" s="239" t="s">
        <v>133</v>
      </c>
      <c r="AV317" s="14" t="s">
        <v>132</v>
      </c>
      <c r="AW317" s="14" t="s">
        <v>33</v>
      </c>
      <c r="AX317" s="14" t="s">
        <v>77</v>
      </c>
      <c r="AY317" s="239" t="s">
        <v>125</v>
      </c>
    </row>
    <row r="318" s="2" customFormat="1" ht="16.5" customHeight="1">
      <c r="A318" s="40"/>
      <c r="B318" s="41"/>
      <c r="C318" s="261" t="s">
        <v>425</v>
      </c>
      <c r="D318" s="261" t="s">
        <v>226</v>
      </c>
      <c r="E318" s="262" t="s">
        <v>426</v>
      </c>
      <c r="F318" s="263" t="s">
        <v>427</v>
      </c>
      <c r="G318" s="264" t="s">
        <v>137</v>
      </c>
      <c r="H318" s="265">
        <v>20.239999999999998</v>
      </c>
      <c r="I318" s="266"/>
      <c r="J318" s="267">
        <f>ROUND(I318*H318,2)</f>
        <v>0</v>
      </c>
      <c r="K318" s="263" t="s">
        <v>153</v>
      </c>
      <c r="L318" s="268"/>
      <c r="M318" s="269" t="s">
        <v>19</v>
      </c>
      <c r="N318" s="270" t="s">
        <v>44</v>
      </c>
      <c r="O318" s="86"/>
      <c r="P318" s="208">
        <f>O318*H318</f>
        <v>0</v>
      </c>
      <c r="Q318" s="208">
        <v>0.00038000000000000002</v>
      </c>
      <c r="R318" s="208">
        <f>Q318*H318</f>
        <v>0.0076911999999999996</v>
      </c>
      <c r="S318" s="208">
        <v>0</v>
      </c>
      <c r="T318" s="209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0" t="s">
        <v>319</v>
      </c>
      <c r="AT318" s="210" t="s">
        <v>226</v>
      </c>
      <c r="AU318" s="210" t="s">
        <v>133</v>
      </c>
      <c r="AY318" s="19" t="s">
        <v>125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9" t="s">
        <v>133</v>
      </c>
      <c r="BK318" s="211">
        <f>ROUND(I318*H318,2)</f>
        <v>0</v>
      </c>
      <c r="BL318" s="19" t="s">
        <v>154</v>
      </c>
      <c r="BM318" s="210" t="s">
        <v>428</v>
      </c>
    </row>
    <row r="319" s="16" customFormat="1">
      <c r="A319" s="16"/>
      <c r="B319" s="251"/>
      <c r="C319" s="252"/>
      <c r="D319" s="219" t="s">
        <v>142</v>
      </c>
      <c r="E319" s="253" t="s">
        <v>19</v>
      </c>
      <c r="F319" s="254" t="s">
        <v>412</v>
      </c>
      <c r="G319" s="252"/>
      <c r="H319" s="253" t="s">
        <v>19</v>
      </c>
      <c r="I319" s="255"/>
      <c r="J319" s="252"/>
      <c r="K319" s="252"/>
      <c r="L319" s="256"/>
      <c r="M319" s="257"/>
      <c r="N319" s="258"/>
      <c r="O319" s="258"/>
      <c r="P319" s="258"/>
      <c r="Q319" s="258"/>
      <c r="R319" s="258"/>
      <c r="S319" s="258"/>
      <c r="T319" s="259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60" t="s">
        <v>142</v>
      </c>
      <c r="AU319" s="260" t="s">
        <v>133</v>
      </c>
      <c r="AV319" s="16" t="s">
        <v>77</v>
      </c>
      <c r="AW319" s="16" t="s">
        <v>33</v>
      </c>
      <c r="AX319" s="16" t="s">
        <v>72</v>
      </c>
      <c r="AY319" s="260" t="s">
        <v>125</v>
      </c>
    </row>
    <row r="320" s="13" customFormat="1">
      <c r="A320" s="13"/>
      <c r="B320" s="217"/>
      <c r="C320" s="218"/>
      <c r="D320" s="219" t="s">
        <v>142</v>
      </c>
      <c r="E320" s="220" t="s">
        <v>19</v>
      </c>
      <c r="F320" s="221" t="s">
        <v>429</v>
      </c>
      <c r="G320" s="218"/>
      <c r="H320" s="222">
        <v>20.239999999999998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8" t="s">
        <v>142</v>
      </c>
      <c r="AU320" s="228" t="s">
        <v>133</v>
      </c>
      <c r="AV320" s="13" t="s">
        <v>133</v>
      </c>
      <c r="AW320" s="13" t="s">
        <v>33</v>
      </c>
      <c r="AX320" s="13" t="s">
        <v>72</v>
      </c>
      <c r="AY320" s="228" t="s">
        <v>125</v>
      </c>
    </row>
    <row r="321" s="14" customFormat="1">
      <c r="A321" s="14"/>
      <c r="B321" s="229"/>
      <c r="C321" s="230"/>
      <c r="D321" s="219" t="s">
        <v>142</v>
      </c>
      <c r="E321" s="231" t="s">
        <v>19</v>
      </c>
      <c r="F321" s="232" t="s">
        <v>144</v>
      </c>
      <c r="G321" s="230"/>
      <c r="H321" s="233">
        <v>20.239999999999998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39" t="s">
        <v>142</v>
      </c>
      <c r="AU321" s="239" t="s">
        <v>133</v>
      </c>
      <c r="AV321" s="14" t="s">
        <v>132</v>
      </c>
      <c r="AW321" s="14" t="s">
        <v>33</v>
      </c>
      <c r="AX321" s="14" t="s">
        <v>77</v>
      </c>
      <c r="AY321" s="239" t="s">
        <v>125</v>
      </c>
    </row>
    <row r="322" s="2" customFormat="1" ht="24.15" customHeight="1">
      <c r="A322" s="40"/>
      <c r="B322" s="41"/>
      <c r="C322" s="199" t="s">
        <v>430</v>
      </c>
      <c r="D322" s="199" t="s">
        <v>128</v>
      </c>
      <c r="E322" s="200" t="s">
        <v>431</v>
      </c>
      <c r="F322" s="201" t="s">
        <v>432</v>
      </c>
      <c r="G322" s="202" t="s">
        <v>137</v>
      </c>
      <c r="H322" s="203">
        <v>8.0999999999999996</v>
      </c>
      <c r="I322" s="204"/>
      <c r="J322" s="205">
        <f>ROUND(I322*H322,2)</f>
        <v>0</v>
      </c>
      <c r="K322" s="201" t="s">
        <v>153</v>
      </c>
      <c r="L322" s="46"/>
      <c r="M322" s="206" t="s">
        <v>19</v>
      </c>
      <c r="N322" s="207" t="s">
        <v>44</v>
      </c>
      <c r="O322" s="86"/>
      <c r="P322" s="208">
        <f>O322*H322</f>
        <v>0</v>
      </c>
      <c r="Q322" s="208">
        <v>4.0000000000000003E-05</v>
      </c>
      <c r="R322" s="208">
        <f>Q322*H322</f>
        <v>0.00032400000000000001</v>
      </c>
      <c r="S322" s="208">
        <v>0</v>
      </c>
      <c r="T322" s="209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0" t="s">
        <v>154</v>
      </c>
      <c r="AT322" s="210" t="s">
        <v>128</v>
      </c>
      <c r="AU322" s="210" t="s">
        <v>133</v>
      </c>
      <c r="AY322" s="19" t="s">
        <v>125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9" t="s">
        <v>133</v>
      </c>
      <c r="BK322" s="211">
        <f>ROUND(I322*H322,2)</f>
        <v>0</v>
      </c>
      <c r="BL322" s="19" t="s">
        <v>154</v>
      </c>
      <c r="BM322" s="210" t="s">
        <v>433</v>
      </c>
    </row>
    <row r="323" s="2" customFormat="1">
      <c r="A323" s="40"/>
      <c r="B323" s="41"/>
      <c r="C323" s="42"/>
      <c r="D323" s="212" t="s">
        <v>140</v>
      </c>
      <c r="E323" s="42"/>
      <c r="F323" s="213" t="s">
        <v>434</v>
      </c>
      <c r="G323" s="42"/>
      <c r="H323" s="42"/>
      <c r="I323" s="214"/>
      <c r="J323" s="42"/>
      <c r="K323" s="42"/>
      <c r="L323" s="46"/>
      <c r="M323" s="215"/>
      <c r="N323" s="216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140</v>
      </c>
      <c r="AU323" s="19" t="s">
        <v>133</v>
      </c>
    </row>
    <row r="324" s="2" customFormat="1" ht="24.15" customHeight="1">
      <c r="A324" s="40"/>
      <c r="B324" s="41"/>
      <c r="C324" s="199" t="s">
        <v>435</v>
      </c>
      <c r="D324" s="199" t="s">
        <v>128</v>
      </c>
      <c r="E324" s="200" t="s">
        <v>436</v>
      </c>
      <c r="F324" s="201" t="s">
        <v>437</v>
      </c>
      <c r="G324" s="202" t="s">
        <v>137</v>
      </c>
      <c r="H324" s="203">
        <v>18.399999999999999</v>
      </c>
      <c r="I324" s="204"/>
      <c r="J324" s="205">
        <f>ROUND(I324*H324,2)</f>
        <v>0</v>
      </c>
      <c r="K324" s="201" t="s">
        <v>153</v>
      </c>
      <c r="L324" s="46"/>
      <c r="M324" s="206" t="s">
        <v>19</v>
      </c>
      <c r="N324" s="207" t="s">
        <v>44</v>
      </c>
      <c r="O324" s="86"/>
      <c r="P324" s="208">
        <f>O324*H324</f>
        <v>0</v>
      </c>
      <c r="Q324" s="208">
        <v>4.0000000000000003E-05</v>
      </c>
      <c r="R324" s="208">
        <f>Q324*H324</f>
        <v>0.000736</v>
      </c>
      <c r="S324" s="208">
        <v>0</v>
      </c>
      <c r="T324" s="209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0" t="s">
        <v>154</v>
      </c>
      <c r="AT324" s="210" t="s">
        <v>128</v>
      </c>
      <c r="AU324" s="210" t="s">
        <v>133</v>
      </c>
      <c r="AY324" s="19" t="s">
        <v>125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9" t="s">
        <v>133</v>
      </c>
      <c r="BK324" s="211">
        <f>ROUND(I324*H324,2)</f>
        <v>0</v>
      </c>
      <c r="BL324" s="19" t="s">
        <v>154</v>
      </c>
      <c r="BM324" s="210" t="s">
        <v>438</v>
      </c>
    </row>
    <row r="325" s="2" customFormat="1">
      <c r="A325" s="40"/>
      <c r="B325" s="41"/>
      <c r="C325" s="42"/>
      <c r="D325" s="212" t="s">
        <v>140</v>
      </c>
      <c r="E325" s="42"/>
      <c r="F325" s="213" t="s">
        <v>439</v>
      </c>
      <c r="G325" s="42"/>
      <c r="H325" s="42"/>
      <c r="I325" s="214"/>
      <c r="J325" s="42"/>
      <c r="K325" s="42"/>
      <c r="L325" s="46"/>
      <c r="M325" s="215"/>
      <c r="N325" s="216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140</v>
      </c>
      <c r="AU325" s="19" t="s">
        <v>133</v>
      </c>
    </row>
    <row r="326" s="2" customFormat="1" ht="16.5" customHeight="1">
      <c r="A326" s="40"/>
      <c r="B326" s="41"/>
      <c r="C326" s="199" t="s">
        <v>440</v>
      </c>
      <c r="D326" s="199" t="s">
        <v>128</v>
      </c>
      <c r="E326" s="200" t="s">
        <v>441</v>
      </c>
      <c r="F326" s="201" t="s">
        <v>442</v>
      </c>
      <c r="G326" s="202" t="s">
        <v>131</v>
      </c>
      <c r="H326" s="203">
        <v>11</v>
      </c>
      <c r="I326" s="204"/>
      <c r="J326" s="205">
        <f>ROUND(I326*H326,2)</f>
        <v>0</v>
      </c>
      <c r="K326" s="201" t="s">
        <v>153</v>
      </c>
      <c r="L326" s="46"/>
      <c r="M326" s="206" t="s">
        <v>19</v>
      </c>
      <c r="N326" s="207" t="s">
        <v>44</v>
      </c>
      <c r="O326" s="86"/>
      <c r="P326" s="208">
        <f>O326*H326</f>
        <v>0</v>
      </c>
      <c r="Q326" s="208">
        <v>0</v>
      </c>
      <c r="R326" s="208">
        <f>Q326*H326</f>
        <v>0</v>
      </c>
      <c r="S326" s="208">
        <v>0</v>
      </c>
      <c r="T326" s="209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0" t="s">
        <v>154</v>
      </c>
      <c r="AT326" s="210" t="s">
        <v>128</v>
      </c>
      <c r="AU326" s="210" t="s">
        <v>133</v>
      </c>
      <c r="AY326" s="19" t="s">
        <v>125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9" t="s">
        <v>133</v>
      </c>
      <c r="BK326" s="211">
        <f>ROUND(I326*H326,2)</f>
        <v>0</v>
      </c>
      <c r="BL326" s="19" t="s">
        <v>154</v>
      </c>
      <c r="BM326" s="210" t="s">
        <v>443</v>
      </c>
    </row>
    <row r="327" s="2" customFormat="1">
      <c r="A327" s="40"/>
      <c r="B327" s="41"/>
      <c r="C327" s="42"/>
      <c r="D327" s="212" t="s">
        <v>140</v>
      </c>
      <c r="E327" s="42"/>
      <c r="F327" s="213" t="s">
        <v>444</v>
      </c>
      <c r="G327" s="42"/>
      <c r="H327" s="42"/>
      <c r="I327" s="214"/>
      <c r="J327" s="42"/>
      <c r="K327" s="42"/>
      <c r="L327" s="46"/>
      <c r="M327" s="215"/>
      <c r="N327" s="216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140</v>
      </c>
      <c r="AU327" s="19" t="s">
        <v>133</v>
      </c>
    </row>
    <row r="328" s="13" customFormat="1">
      <c r="A328" s="13"/>
      <c r="B328" s="217"/>
      <c r="C328" s="218"/>
      <c r="D328" s="219" t="s">
        <v>142</v>
      </c>
      <c r="E328" s="220" t="s">
        <v>19</v>
      </c>
      <c r="F328" s="221" t="s">
        <v>210</v>
      </c>
      <c r="G328" s="218"/>
      <c r="H328" s="222">
        <v>11</v>
      </c>
      <c r="I328" s="223"/>
      <c r="J328" s="218"/>
      <c r="K328" s="218"/>
      <c r="L328" s="224"/>
      <c r="M328" s="225"/>
      <c r="N328" s="226"/>
      <c r="O328" s="226"/>
      <c r="P328" s="226"/>
      <c r="Q328" s="226"/>
      <c r="R328" s="226"/>
      <c r="S328" s="226"/>
      <c r="T328" s="22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8" t="s">
        <v>142</v>
      </c>
      <c r="AU328" s="228" t="s">
        <v>133</v>
      </c>
      <c r="AV328" s="13" t="s">
        <v>133</v>
      </c>
      <c r="AW328" s="13" t="s">
        <v>33</v>
      </c>
      <c r="AX328" s="13" t="s">
        <v>77</v>
      </c>
      <c r="AY328" s="228" t="s">
        <v>125</v>
      </c>
    </row>
    <row r="329" s="2" customFormat="1" ht="16.5" customHeight="1">
      <c r="A329" s="40"/>
      <c r="B329" s="41"/>
      <c r="C329" s="199" t="s">
        <v>445</v>
      </c>
      <c r="D329" s="199" t="s">
        <v>128</v>
      </c>
      <c r="E329" s="200" t="s">
        <v>446</v>
      </c>
      <c r="F329" s="201" t="s">
        <v>447</v>
      </c>
      <c r="G329" s="202" t="s">
        <v>131</v>
      </c>
      <c r="H329" s="203">
        <v>5</v>
      </c>
      <c r="I329" s="204"/>
      <c r="J329" s="205">
        <f>ROUND(I329*H329,2)</f>
        <v>0</v>
      </c>
      <c r="K329" s="201" t="s">
        <v>153</v>
      </c>
      <c r="L329" s="46"/>
      <c r="M329" s="206" t="s">
        <v>19</v>
      </c>
      <c r="N329" s="207" t="s">
        <v>44</v>
      </c>
      <c r="O329" s="86"/>
      <c r="P329" s="208">
        <f>O329*H329</f>
        <v>0</v>
      </c>
      <c r="Q329" s="208">
        <v>0.00012999999999999999</v>
      </c>
      <c r="R329" s="208">
        <f>Q329*H329</f>
        <v>0.00064999999999999997</v>
      </c>
      <c r="S329" s="208">
        <v>0</v>
      </c>
      <c r="T329" s="209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0" t="s">
        <v>154</v>
      </c>
      <c r="AT329" s="210" t="s">
        <v>128</v>
      </c>
      <c r="AU329" s="210" t="s">
        <v>133</v>
      </c>
      <c r="AY329" s="19" t="s">
        <v>125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9" t="s">
        <v>133</v>
      </c>
      <c r="BK329" s="211">
        <f>ROUND(I329*H329,2)</f>
        <v>0</v>
      </c>
      <c r="BL329" s="19" t="s">
        <v>154</v>
      </c>
      <c r="BM329" s="210" t="s">
        <v>448</v>
      </c>
    </row>
    <row r="330" s="2" customFormat="1">
      <c r="A330" s="40"/>
      <c r="B330" s="41"/>
      <c r="C330" s="42"/>
      <c r="D330" s="212" t="s">
        <v>140</v>
      </c>
      <c r="E330" s="42"/>
      <c r="F330" s="213" t="s">
        <v>449</v>
      </c>
      <c r="G330" s="42"/>
      <c r="H330" s="42"/>
      <c r="I330" s="214"/>
      <c r="J330" s="42"/>
      <c r="K330" s="42"/>
      <c r="L330" s="46"/>
      <c r="M330" s="215"/>
      <c r="N330" s="216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140</v>
      </c>
      <c r="AU330" s="19" t="s">
        <v>133</v>
      </c>
    </row>
    <row r="331" s="13" customFormat="1">
      <c r="A331" s="13"/>
      <c r="B331" s="217"/>
      <c r="C331" s="218"/>
      <c r="D331" s="219" t="s">
        <v>142</v>
      </c>
      <c r="E331" s="220" t="s">
        <v>19</v>
      </c>
      <c r="F331" s="221" t="s">
        <v>160</v>
      </c>
      <c r="G331" s="218"/>
      <c r="H331" s="222">
        <v>5</v>
      </c>
      <c r="I331" s="223"/>
      <c r="J331" s="218"/>
      <c r="K331" s="218"/>
      <c r="L331" s="224"/>
      <c r="M331" s="225"/>
      <c r="N331" s="226"/>
      <c r="O331" s="226"/>
      <c r="P331" s="226"/>
      <c r="Q331" s="226"/>
      <c r="R331" s="226"/>
      <c r="S331" s="226"/>
      <c r="T331" s="22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8" t="s">
        <v>142</v>
      </c>
      <c r="AU331" s="228" t="s">
        <v>133</v>
      </c>
      <c r="AV331" s="13" t="s">
        <v>133</v>
      </c>
      <c r="AW331" s="13" t="s">
        <v>33</v>
      </c>
      <c r="AX331" s="13" t="s">
        <v>77</v>
      </c>
      <c r="AY331" s="228" t="s">
        <v>125</v>
      </c>
    </row>
    <row r="332" s="2" customFormat="1" ht="16.5" customHeight="1">
      <c r="A332" s="40"/>
      <c r="B332" s="41"/>
      <c r="C332" s="199" t="s">
        <v>450</v>
      </c>
      <c r="D332" s="199" t="s">
        <v>128</v>
      </c>
      <c r="E332" s="200" t="s">
        <v>451</v>
      </c>
      <c r="F332" s="201" t="s">
        <v>452</v>
      </c>
      <c r="G332" s="202" t="s">
        <v>453</v>
      </c>
      <c r="H332" s="203">
        <v>3</v>
      </c>
      <c r="I332" s="204"/>
      <c r="J332" s="205">
        <f>ROUND(I332*H332,2)</f>
        <v>0</v>
      </c>
      <c r="K332" s="201" t="s">
        <v>153</v>
      </c>
      <c r="L332" s="46"/>
      <c r="M332" s="206" t="s">
        <v>19</v>
      </c>
      <c r="N332" s="207" t="s">
        <v>44</v>
      </c>
      <c r="O332" s="86"/>
      <c r="P332" s="208">
        <f>O332*H332</f>
        <v>0</v>
      </c>
      <c r="Q332" s="208">
        <v>0.00025000000000000001</v>
      </c>
      <c r="R332" s="208">
        <f>Q332*H332</f>
        <v>0.00075000000000000002</v>
      </c>
      <c r="S332" s="208">
        <v>0</v>
      </c>
      <c r="T332" s="209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0" t="s">
        <v>154</v>
      </c>
      <c r="AT332" s="210" t="s">
        <v>128</v>
      </c>
      <c r="AU332" s="210" t="s">
        <v>133</v>
      </c>
      <c r="AY332" s="19" t="s">
        <v>125</v>
      </c>
      <c r="BE332" s="211">
        <f>IF(N332="základní",J332,0)</f>
        <v>0</v>
      </c>
      <c r="BF332" s="211">
        <f>IF(N332="snížená",J332,0)</f>
        <v>0</v>
      </c>
      <c r="BG332" s="211">
        <f>IF(N332="zákl. přenesená",J332,0)</f>
        <v>0</v>
      </c>
      <c r="BH332" s="211">
        <f>IF(N332="sníž. přenesená",J332,0)</f>
        <v>0</v>
      </c>
      <c r="BI332" s="211">
        <f>IF(N332="nulová",J332,0)</f>
        <v>0</v>
      </c>
      <c r="BJ332" s="19" t="s">
        <v>133</v>
      </c>
      <c r="BK332" s="211">
        <f>ROUND(I332*H332,2)</f>
        <v>0</v>
      </c>
      <c r="BL332" s="19" t="s">
        <v>154</v>
      </c>
      <c r="BM332" s="210" t="s">
        <v>454</v>
      </c>
    </row>
    <row r="333" s="2" customFormat="1">
      <c r="A333" s="40"/>
      <c r="B333" s="41"/>
      <c r="C333" s="42"/>
      <c r="D333" s="212" t="s">
        <v>140</v>
      </c>
      <c r="E333" s="42"/>
      <c r="F333" s="213" t="s">
        <v>455</v>
      </c>
      <c r="G333" s="42"/>
      <c r="H333" s="42"/>
      <c r="I333" s="214"/>
      <c r="J333" s="42"/>
      <c r="K333" s="42"/>
      <c r="L333" s="46"/>
      <c r="M333" s="215"/>
      <c r="N333" s="216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140</v>
      </c>
      <c r="AU333" s="19" t="s">
        <v>133</v>
      </c>
    </row>
    <row r="334" s="13" customFormat="1">
      <c r="A334" s="13"/>
      <c r="B334" s="217"/>
      <c r="C334" s="218"/>
      <c r="D334" s="219" t="s">
        <v>142</v>
      </c>
      <c r="E334" s="220" t="s">
        <v>19</v>
      </c>
      <c r="F334" s="221" t="s">
        <v>126</v>
      </c>
      <c r="G334" s="218"/>
      <c r="H334" s="222">
        <v>3</v>
      </c>
      <c r="I334" s="223"/>
      <c r="J334" s="218"/>
      <c r="K334" s="218"/>
      <c r="L334" s="224"/>
      <c r="M334" s="225"/>
      <c r="N334" s="226"/>
      <c r="O334" s="226"/>
      <c r="P334" s="226"/>
      <c r="Q334" s="226"/>
      <c r="R334" s="226"/>
      <c r="S334" s="226"/>
      <c r="T334" s="22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8" t="s">
        <v>142</v>
      </c>
      <c r="AU334" s="228" t="s">
        <v>133</v>
      </c>
      <c r="AV334" s="13" t="s">
        <v>133</v>
      </c>
      <c r="AW334" s="13" t="s">
        <v>33</v>
      </c>
      <c r="AX334" s="13" t="s">
        <v>77</v>
      </c>
      <c r="AY334" s="228" t="s">
        <v>125</v>
      </c>
    </row>
    <row r="335" s="2" customFormat="1" ht="16.5" customHeight="1">
      <c r="A335" s="40"/>
      <c r="B335" s="41"/>
      <c r="C335" s="199" t="s">
        <v>456</v>
      </c>
      <c r="D335" s="199" t="s">
        <v>128</v>
      </c>
      <c r="E335" s="200" t="s">
        <v>457</v>
      </c>
      <c r="F335" s="201" t="s">
        <v>458</v>
      </c>
      <c r="G335" s="202" t="s">
        <v>131</v>
      </c>
      <c r="H335" s="203">
        <v>4</v>
      </c>
      <c r="I335" s="204"/>
      <c r="J335" s="205">
        <f>ROUND(I335*H335,2)</f>
        <v>0</v>
      </c>
      <c r="K335" s="201" t="s">
        <v>153</v>
      </c>
      <c r="L335" s="46"/>
      <c r="M335" s="206" t="s">
        <v>19</v>
      </c>
      <c r="N335" s="207" t="s">
        <v>44</v>
      </c>
      <c r="O335" s="86"/>
      <c r="P335" s="208">
        <f>O335*H335</f>
        <v>0</v>
      </c>
      <c r="Q335" s="208">
        <v>0.00097000000000000005</v>
      </c>
      <c r="R335" s="208">
        <f>Q335*H335</f>
        <v>0.0038800000000000002</v>
      </c>
      <c r="S335" s="208">
        <v>0</v>
      </c>
      <c r="T335" s="209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0" t="s">
        <v>154</v>
      </c>
      <c r="AT335" s="210" t="s">
        <v>128</v>
      </c>
      <c r="AU335" s="210" t="s">
        <v>133</v>
      </c>
      <c r="AY335" s="19" t="s">
        <v>125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9" t="s">
        <v>133</v>
      </c>
      <c r="BK335" s="211">
        <f>ROUND(I335*H335,2)</f>
        <v>0</v>
      </c>
      <c r="BL335" s="19" t="s">
        <v>154</v>
      </c>
      <c r="BM335" s="210" t="s">
        <v>459</v>
      </c>
    </row>
    <row r="336" s="2" customFormat="1">
      <c r="A336" s="40"/>
      <c r="B336" s="41"/>
      <c r="C336" s="42"/>
      <c r="D336" s="212" t="s">
        <v>140</v>
      </c>
      <c r="E336" s="42"/>
      <c r="F336" s="213" t="s">
        <v>460</v>
      </c>
      <c r="G336" s="42"/>
      <c r="H336" s="42"/>
      <c r="I336" s="214"/>
      <c r="J336" s="42"/>
      <c r="K336" s="42"/>
      <c r="L336" s="46"/>
      <c r="M336" s="215"/>
      <c r="N336" s="216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140</v>
      </c>
      <c r="AU336" s="19" t="s">
        <v>133</v>
      </c>
    </row>
    <row r="337" s="2" customFormat="1" ht="21.75" customHeight="1">
      <c r="A337" s="40"/>
      <c r="B337" s="41"/>
      <c r="C337" s="199" t="s">
        <v>461</v>
      </c>
      <c r="D337" s="199" t="s">
        <v>128</v>
      </c>
      <c r="E337" s="200" t="s">
        <v>462</v>
      </c>
      <c r="F337" s="201" t="s">
        <v>463</v>
      </c>
      <c r="G337" s="202" t="s">
        <v>137</v>
      </c>
      <c r="H337" s="203">
        <v>25.899999999999999</v>
      </c>
      <c r="I337" s="204"/>
      <c r="J337" s="205">
        <f>ROUND(I337*H337,2)</f>
        <v>0</v>
      </c>
      <c r="K337" s="201" t="s">
        <v>153</v>
      </c>
      <c r="L337" s="46"/>
      <c r="M337" s="206" t="s">
        <v>19</v>
      </c>
      <c r="N337" s="207" t="s">
        <v>44</v>
      </c>
      <c r="O337" s="86"/>
      <c r="P337" s="208">
        <f>O337*H337</f>
        <v>0</v>
      </c>
      <c r="Q337" s="208">
        <v>1.0000000000000001E-05</v>
      </c>
      <c r="R337" s="208">
        <f>Q337*H337</f>
        <v>0.00025900000000000001</v>
      </c>
      <c r="S337" s="208">
        <v>0</v>
      </c>
      <c r="T337" s="209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0" t="s">
        <v>154</v>
      </c>
      <c r="AT337" s="210" t="s">
        <v>128</v>
      </c>
      <c r="AU337" s="210" t="s">
        <v>133</v>
      </c>
      <c r="AY337" s="19" t="s">
        <v>125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9" t="s">
        <v>133</v>
      </c>
      <c r="BK337" s="211">
        <f>ROUND(I337*H337,2)</f>
        <v>0</v>
      </c>
      <c r="BL337" s="19" t="s">
        <v>154</v>
      </c>
      <c r="BM337" s="210" t="s">
        <v>464</v>
      </c>
    </row>
    <row r="338" s="2" customFormat="1">
      <c r="A338" s="40"/>
      <c r="B338" s="41"/>
      <c r="C338" s="42"/>
      <c r="D338" s="212" t="s">
        <v>140</v>
      </c>
      <c r="E338" s="42"/>
      <c r="F338" s="213" t="s">
        <v>465</v>
      </c>
      <c r="G338" s="42"/>
      <c r="H338" s="42"/>
      <c r="I338" s="214"/>
      <c r="J338" s="42"/>
      <c r="K338" s="42"/>
      <c r="L338" s="46"/>
      <c r="M338" s="215"/>
      <c r="N338" s="21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140</v>
      </c>
      <c r="AU338" s="19" t="s">
        <v>133</v>
      </c>
    </row>
    <row r="339" s="13" customFormat="1">
      <c r="A339" s="13"/>
      <c r="B339" s="217"/>
      <c r="C339" s="218"/>
      <c r="D339" s="219" t="s">
        <v>142</v>
      </c>
      <c r="E339" s="220" t="s">
        <v>19</v>
      </c>
      <c r="F339" s="221" t="s">
        <v>466</v>
      </c>
      <c r="G339" s="218"/>
      <c r="H339" s="222">
        <v>25.899999999999999</v>
      </c>
      <c r="I339" s="223"/>
      <c r="J339" s="218"/>
      <c r="K339" s="218"/>
      <c r="L339" s="224"/>
      <c r="M339" s="225"/>
      <c r="N339" s="226"/>
      <c r="O339" s="226"/>
      <c r="P339" s="226"/>
      <c r="Q339" s="226"/>
      <c r="R339" s="226"/>
      <c r="S339" s="226"/>
      <c r="T339" s="22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8" t="s">
        <v>142</v>
      </c>
      <c r="AU339" s="228" t="s">
        <v>133</v>
      </c>
      <c r="AV339" s="13" t="s">
        <v>133</v>
      </c>
      <c r="AW339" s="13" t="s">
        <v>33</v>
      </c>
      <c r="AX339" s="13" t="s">
        <v>72</v>
      </c>
      <c r="AY339" s="228" t="s">
        <v>125</v>
      </c>
    </row>
    <row r="340" s="14" customFormat="1">
      <c r="A340" s="14"/>
      <c r="B340" s="229"/>
      <c r="C340" s="230"/>
      <c r="D340" s="219" t="s">
        <v>142</v>
      </c>
      <c r="E340" s="231" t="s">
        <v>19</v>
      </c>
      <c r="F340" s="232" t="s">
        <v>144</v>
      </c>
      <c r="G340" s="230"/>
      <c r="H340" s="233">
        <v>25.899999999999999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39" t="s">
        <v>142</v>
      </c>
      <c r="AU340" s="239" t="s">
        <v>133</v>
      </c>
      <c r="AV340" s="14" t="s">
        <v>132</v>
      </c>
      <c r="AW340" s="14" t="s">
        <v>33</v>
      </c>
      <c r="AX340" s="14" t="s">
        <v>77</v>
      </c>
      <c r="AY340" s="239" t="s">
        <v>125</v>
      </c>
    </row>
    <row r="341" s="2" customFormat="1" ht="24.15" customHeight="1">
      <c r="A341" s="40"/>
      <c r="B341" s="41"/>
      <c r="C341" s="199" t="s">
        <v>467</v>
      </c>
      <c r="D341" s="199" t="s">
        <v>128</v>
      </c>
      <c r="E341" s="200" t="s">
        <v>468</v>
      </c>
      <c r="F341" s="201" t="s">
        <v>469</v>
      </c>
      <c r="G341" s="202" t="s">
        <v>361</v>
      </c>
      <c r="H341" s="271"/>
      <c r="I341" s="204"/>
      <c r="J341" s="205">
        <f>ROUND(I341*H341,2)</f>
        <v>0</v>
      </c>
      <c r="K341" s="201" t="s">
        <v>19</v>
      </c>
      <c r="L341" s="46"/>
      <c r="M341" s="206" t="s">
        <v>19</v>
      </c>
      <c r="N341" s="207" t="s">
        <v>44</v>
      </c>
      <c r="O341" s="86"/>
      <c r="P341" s="208">
        <f>O341*H341</f>
        <v>0</v>
      </c>
      <c r="Q341" s="208">
        <v>0</v>
      </c>
      <c r="R341" s="208">
        <f>Q341*H341</f>
        <v>0</v>
      </c>
      <c r="S341" s="208">
        <v>0</v>
      </c>
      <c r="T341" s="209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0" t="s">
        <v>154</v>
      </c>
      <c r="AT341" s="210" t="s">
        <v>128</v>
      </c>
      <c r="AU341" s="210" t="s">
        <v>133</v>
      </c>
      <c r="AY341" s="19" t="s">
        <v>125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9" t="s">
        <v>133</v>
      </c>
      <c r="BK341" s="211">
        <f>ROUND(I341*H341,2)</f>
        <v>0</v>
      </c>
      <c r="BL341" s="19" t="s">
        <v>154</v>
      </c>
      <c r="BM341" s="210" t="s">
        <v>470</v>
      </c>
    </row>
    <row r="342" s="12" customFormat="1" ht="22.8" customHeight="1">
      <c r="A342" s="12"/>
      <c r="B342" s="183"/>
      <c r="C342" s="184"/>
      <c r="D342" s="185" t="s">
        <v>71</v>
      </c>
      <c r="E342" s="197" t="s">
        <v>471</v>
      </c>
      <c r="F342" s="197" t="s">
        <v>472</v>
      </c>
      <c r="G342" s="184"/>
      <c r="H342" s="184"/>
      <c r="I342" s="187"/>
      <c r="J342" s="198">
        <f>BK342</f>
        <v>0</v>
      </c>
      <c r="K342" s="184"/>
      <c r="L342" s="189"/>
      <c r="M342" s="190"/>
      <c r="N342" s="191"/>
      <c r="O342" s="191"/>
      <c r="P342" s="192">
        <f>SUM(P343:P381)</f>
        <v>0</v>
      </c>
      <c r="Q342" s="191"/>
      <c r="R342" s="192">
        <f>SUM(R343:R381)</f>
        <v>0.15253</v>
      </c>
      <c r="S342" s="191"/>
      <c r="T342" s="193">
        <f>SUM(T343:T381)</f>
        <v>0.086559999999999998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94" t="s">
        <v>133</v>
      </c>
      <c r="AT342" s="195" t="s">
        <v>71</v>
      </c>
      <c r="AU342" s="195" t="s">
        <v>77</v>
      </c>
      <c r="AY342" s="194" t="s">
        <v>125</v>
      </c>
      <c r="BK342" s="196">
        <f>SUM(BK343:BK381)</f>
        <v>0</v>
      </c>
    </row>
    <row r="343" s="2" customFormat="1" ht="16.5" customHeight="1">
      <c r="A343" s="40"/>
      <c r="B343" s="41"/>
      <c r="C343" s="199" t="s">
        <v>473</v>
      </c>
      <c r="D343" s="199" t="s">
        <v>128</v>
      </c>
      <c r="E343" s="200" t="s">
        <v>474</v>
      </c>
      <c r="F343" s="201" t="s">
        <v>475</v>
      </c>
      <c r="G343" s="202" t="s">
        <v>476</v>
      </c>
      <c r="H343" s="203">
        <v>1</v>
      </c>
      <c r="I343" s="204"/>
      <c r="J343" s="205">
        <f>ROUND(I343*H343,2)</f>
        <v>0</v>
      </c>
      <c r="K343" s="201" t="s">
        <v>19</v>
      </c>
      <c r="L343" s="46"/>
      <c r="M343" s="206" t="s">
        <v>19</v>
      </c>
      <c r="N343" s="207" t="s">
        <v>44</v>
      </c>
      <c r="O343" s="86"/>
      <c r="P343" s="208">
        <f>O343*H343</f>
        <v>0</v>
      </c>
      <c r="Q343" s="208">
        <v>0</v>
      </c>
      <c r="R343" s="208">
        <f>Q343*H343</f>
        <v>0</v>
      </c>
      <c r="S343" s="208">
        <v>0.01933</v>
      </c>
      <c r="T343" s="209">
        <f>S343*H343</f>
        <v>0.01933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0" t="s">
        <v>154</v>
      </c>
      <c r="AT343" s="210" t="s">
        <v>128</v>
      </c>
      <c r="AU343" s="210" t="s">
        <v>133</v>
      </c>
      <c r="AY343" s="19" t="s">
        <v>125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9" t="s">
        <v>133</v>
      </c>
      <c r="BK343" s="211">
        <f>ROUND(I343*H343,2)</f>
        <v>0</v>
      </c>
      <c r="BL343" s="19" t="s">
        <v>154</v>
      </c>
      <c r="BM343" s="210" t="s">
        <v>477</v>
      </c>
    </row>
    <row r="344" s="2" customFormat="1" ht="16.5" customHeight="1">
      <c r="A344" s="40"/>
      <c r="B344" s="41"/>
      <c r="C344" s="199" t="s">
        <v>478</v>
      </c>
      <c r="D344" s="199" t="s">
        <v>128</v>
      </c>
      <c r="E344" s="200" t="s">
        <v>479</v>
      </c>
      <c r="F344" s="201" t="s">
        <v>480</v>
      </c>
      <c r="G344" s="202" t="s">
        <v>131</v>
      </c>
      <c r="H344" s="203">
        <v>1</v>
      </c>
      <c r="I344" s="204"/>
      <c r="J344" s="205">
        <f>ROUND(I344*H344,2)</f>
        <v>0</v>
      </c>
      <c r="K344" s="201" t="s">
        <v>153</v>
      </c>
      <c r="L344" s="46"/>
      <c r="M344" s="206" t="s">
        <v>19</v>
      </c>
      <c r="N344" s="207" t="s">
        <v>44</v>
      </c>
      <c r="O344" s="86"/>
      <c r="P344" s="208">
        <f>O344*H344</f>
        <v>0</v>
      </c>
      <c r="Q344" s="208">
        <v>0.00183</v>
      </c>
      <c r="R344" s="208">
        <f>Q344*H344</f>
        <v>0.00183</v>
      </c>
      <c r="S344" s="208">
        <v>0</v>
      </c>
      <c r="T344" s="209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0" t="s">
        <v>154</v>
      </c>
      <c r="AT344" s="210" t="s">
        <v>128</v>
      </c>
      <c r="AU344" s="210" t="s">
        <v>133</v>
      </c>
      <c r="AY344" s="19" t="s">
        <v>125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9" t="s">
        <v>133</v>
      </c>
      <c r="BK344" s="211">
        <f>ROUND(I344*H344,2)</f>
        <v>0</v>
      </c>
      <c r="BL344" s="19" t="s">
        <v>154</v>
      </c>
      <c r="BM344" s="210" t="s">
        <v>481</v>
      </c>
    </row>
    <row r="345" s="2" customFormat="1">
      <c r="A345" s="40"/>
      <c r="B345" s="41"/>
      <c r="C345" s="42"/>
      <c r="D345" s="212" t="s">
        <v>140</v>
      </c>
      <c r="E345" s="42"/>
      <c r="F345" s="213" t="s">
        <v>482</v>
      </c>
      <c r="G345" s="42"/>
      <c r="H345" s="42"/>
      <c r="I345" s="214"/>
      <c r="J345" s="42"/>
      <c r="K345" s="42"/>
      <c r="L345" s="46"/>
      <c r="M345" s="215"/>
      <c r="N345" s="216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140</v>
      </c>
      <c r="AU345" s="19" t="s">
        <v>133</v>
      </c>
    </row>
    <row r="346" s="2" customFormat="1" ht="16.5" customHeight="1">
      <c r="A346" s="40"/>
      <c r="B346" s="41"/>
      <c r="C346" s="261" t="s">
        <v>483</v>
      </c>
      <c r="D346" s="261" t="s">
        <v>226</v>
      </c>
      <c r="E346" s="262" t="s">
        <v>484</v>
      </c>
      <c r="F346" s="263" t="s">
        <v>485</v>
      </c>
      <c r="G346" s="264" t="s">
        <v>131</v>
      </c>
      <c r="H346" s="265">
        <v>1</v>
      </c>
      <c r="I346" s="266"/>
      <c r="J346" s="267">
        <f>ROUND(I346*H346,2)</f>
        <v>0</v>
      </c>
      <c r="K346" s="263" t="s">
        <v>153</v>
      </c>
      <c r="L346" s="268"/>
      <c r="M346" s="269" t="s">
        <v>19</v>
      </c>
      <c r="N346" s="270" t="s">
        <v>44</v>
      </c>
      <c r="O346" s="86"/>
      <c r="P346" s="208">
        <f>O346*H346</f>
        <v>0</v>
      </c>
      <c r="Q346" s="208">
        <v>0.025999999999999999</v>
      </c>
      <c r="R346" s="208">
        <f>Q346*H346</f>
        <v>0.025999999999999999</v>
      </c>
      <c r="S346" s="208">
        <v>0</v>
      </c>
      <c r="T346" s="209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0" t="s">
        <v>319</v>
      </c>
      <c r="AT346" s="210" t="s">
        <v>226</v>
      </c>
      <c r="AU346" s="210" t="s">
        <v>133</v>
      </c>
      <c r="AY346" s="19" t="s">
        <v>125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9" t="s">
        <v>133</v>
      </c>
      <c r="BK346" s="211">
        <f>ROUND(I346*H346,2)</f>
        <v>0</v>
      </c>
      <c r="BL346" s="19" t="s">
        <v>154</v>
      </c>
      <c r="BM346" s="210" t="s">
        <v>486</v>
      </c>
    </row>
    <row r="347" s="2" customFormat="1" ht="16.5" customHeight="1">
      <c r="A347" s="40"/>
      <c r="B347" s="41"/>
      <c r="C347" s="261" t="s">
        <v>487</v>
      </c>
      <c r="D347" s="261" t="s">
        <v>226</v>
      </c>
      <c r="E347" s="262" t="s">
        <v>488</v>
      </c>
      <c r="F347" s="263" t="s">
        <v>489</v>
      </c>
      <c r="G347" s="264" t="s">
        <v>131</v>
      </c>
      <c r="H347" s="265">
        <v>1</v>
      </c>
      <c r="I347" s="266"/>
      <c r="J347" s="267">
        <f>ROUND(I347*H347,2)</f>
        <v>0</v>
      </c>
      <c r="K347" s="263" t="s">
        <v>19</v>
      </c>
      <c r="L347" s="268"/>
      <c r="M347" s="269" t="s">
        <v>19</v>
      </c>
      <c r="N347" s="270" t="s">
        <v>44</v>
      </c>
      <c r="O347" s="86"/>
      <c r="P347" s="208">
        <f>O347*H347</f>
        <v>0</v>
      </c>
      <c r="Q347" s="208">
        <v>0.00125</v>
      </c>
      <c r="R347" s="208">
        <f>Q347*H347</f>
        <v>0.00125</v>
      </c>
      <c r="S347" s="208">
        <v>0</v>
      </c>
      <c r="T347" s="209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0" t="s">
        <v>319</v>
      </c>
      <c r="AT347" s="210" t="s">
        <v>226</v>
      </c>
      <c r="AU347" s="210" t="s">
        <v>133</v>
      </c>
      <c r="AY347" s="19" t="s">
        <v>125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9" t="s">
        <v>133</v>
      </c>
      <c r="BK347" s="211">
        <f>ROUND(I347*H347,2)</f>
        <v>0</v>
      </c>
      <c r="BL347" s="19" t="s">
        <v>154</v>
      </c>
      <c r="BM347" s="210" t="s">
        <v>490</v>
      </c>
    </row>
    <row r="348" s="2" customFormat="1" ht="16.5" customHeight="1">
      <c r="A348" s="40"/>
      <c r="B348" s="41"/>
      <c r="C348" s="199" t="s">
        <v>491</v>
      </c>
      <c r="D348" s="199" t="s">
        <v>128</v>
      </c>
      <c r="E348" s="200" t="s">
        <v>492</v>
      </c>
      <c r="F348" s="201" t="s">
        <v>493</v>
      </c>
      <c r="G348" s="202" t="s">
        <v>476</v>
      </c>
      <c r="H348" s="203">
        <v>1</v>
      </c>
      <c r="I348" s="204"/>
      <c r="J348" s="205">
        <f>ROUND(I348*H348,2)</f>
        <v>0</v>
      </c>
      <c r="K348" s="201" t="s">
        <v>19</v>
      </c>
      <c r="L348" s="46"/>
      <c r="M348" s="206" t="s">
        <v>19</v>
      </c>
      <c r="N348" s="207" t="s">
        <v>44</v>
      </c>
      <c r="O348" s="86"/>
      <c r="P348" s="208">
        <f>O348*H348</f>
        <v>0</v>
      </c>
      <c r="Q348" s="208">
        <v>0</v>
      </c>
      <c r="R348" s="208">
        <f>Q348*H348</f>
        <v>0</v>
      </c>
      <c r="S348" s="208">
        <v>0.019460000000000002</v>
      </c>
      <c r="T348" s="209">
        <f>S348*H348</f>
        <v>0.019460000000000002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0" t="s">
        <v>154</v>
      </c>
      <c r="AT348" s="210" t="s">
        <v>128</v>
      </c>
      <c r="AU348" s="210" t="s">
        <v>133</v>
      </c>
      <c r="AY348" s="19" t="s">
        <v>125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9" t="s">
        <v>133</v>
      </c>
      <c r="BK348" s="211">
        <f>ROUND(I348*H348,2)</f>
        <v>0</v>
      </c>
      <c r="BL348" s="19" t="s">
        <v>154</v>
      </c>
      <c r="BM348" s="210" t="s">
        <v>494</v>
      </c>
    </row>
    <row r="349" s="2" customFormat="1" ht="24.15" customHeight="1">
      <c r="A349" s="40"/>
      <c r="B349" s="41"/>
      <c r="C349" s="199" t="s">
        <v>495</v>
      </c>
      <c r="D349" s="199" t="s">
        <v>128</v>
      </c>
      <c r="E349" s="200" t="s">
        <v>496</v>
      </c>
      <c r="F349" s="201" t="s">
        <v>497</v>
      </c>
      <c r="G349" s="202" t="s">
        <v>476</v>
      </c>
      <c r="H349" s="203">
        <v>1</v>
      </c>
      <c r="I349" s="204"/>
      <c r="J349" s="205">
        <f>ROUND(I349*H349,2)</f>
        <v>0</v>
      </c>
      <c r="K349" s="201" t="s">
        <v>19</v>
      </c>
      <c r="L349" s="46"/>
      <c r="M349" s="206" t="s">
        <v>19</v>
      </c>
      <c r="N349" s="207" t="s">
        <v>44</v>
      </c>
      <c r="O349" s="86"/>
      <c r="P349" s="208">
        <f>O349*H349</f>
        <v>0</v>
      </c>
      <c r="Q349" s="208">
        <v>0.01197</v>
      </c>
      <c r="R349" s="208">
        <f>Q349*H349</f>
        <v>0.01197</v>
      </c>
      <c r="S349" s="208">
        <v>0</v>
      </c>
      <c r="T349" s="209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0" t="s">
        <v>154</v>
      </c>
      <c r="AT349" s="210" t="s">
        <v>128</v>
      </c>
      <c r="AU349" s="210" t="s">
        <v>133</v>
      </c>
      <c r="AY349" s="19" t="s">
        <v>125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9" t="s">
        <v>133</v>
      </c>
      <c r="BK349" s="211">
        <f>ROUND(I349*H349,2)</f>
        <v>0</v>
      </c>
      <c r="BL349" s="19" t="s">
        <v>154</v>
      </c>
      <c r="BM349" s="210" t="s">
        <v>498</v>
      </c>
    </row>
    <row r="350" s="2" customFormat="1" ht="16.5" customHeight="1">
      <c r="A350" s="40"/>
      <c r="B350" s="41"/>
      <c r="C350" s="199" t="s">
        <v>499</v>
      </c>
      <c r="D350" s="199" t="s">
        <v>128</v>
      </c>
      <c r="E350" s="200" t="s">
        <v>500</v>
      </c>
      <c r="F350" s="201" t="s">
        <v>501</v>
      </c>
      <c r="G350" s="202" t="s">
        <v>476</v>
      </c>
      <c r="H350" s="203">
        <v>1</v>
      </c>
      <c r="I350" s="204"/>
      <c r="J350" s="205">
        <f>ROUND(I350*H350,2)</f>
        <v>0</v>
      </c>
      <c r="K350" s="201" t="s">
        <v>153</v>
      </c>
      <c r="L350" s="46"/>
      <c r="M350" s="206" t="s">
        <v>19</v>
      </c>
      <c r="N350" s="207" t="s">
        <v>44</v>
      </c>
      <c r="O350" s="86"/>
      <c r="P350" s="208">
        <f>O350*H350</f>
        <v>0</v>
      </c>
      <c r="Q350" s="208">
        <v>0</v>
      </c>
      <c r="R350" s="208">
        <f>Q350*H350</f>
        <v>0</v>
      </c>
      <c r="S350" s="208">
        <v>0.024500000000000001</v>
      </c>
      <c r="T350" s="209">
        <f>S350*H350</f>
        <v>0.024500000000000001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0" t="s">
        <v>154</v>
      </c>
      <c r="AT350" s="210" t="s">
        <v>128</v>
      </c>
      <c r="AU350" s="210" t="s">
        <v>133</v>
      </c>
      <c r="AY350" s="19" t="s">
        <v>125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9" t="s">
        <v>133</v>
      </c>
      <c r="BK350" s="211">
        <f>ROUND(I350*H350,2)</f>
        <v>0</v>
      </c>
      <c r="BL350" s="19" t="s">
        <v>154</v>
      </c>
      <c r="BM350" s="210" t="s">
        <v>502</v>
      </c>
    </row>
    <row r="351" s="2" customFormat="1">
      <c r="A351" s="40"/>
      <c r="B351" s="41"/>
      <c r="C351" s="42"/>
      <c r="D351" s="212" t="s">
        <v>140</v>
      </c>
      <c r="E351" s="42"/>
      <c r="F351" s="213" t="s">
        <v>503</v>
      </c>
      <c r="G351" s="42"/>
      <c r="H351" s="42"/>
      <c r="I351" s="214"/>
      <c r="J351" s="42"/>
      <c r="K351" s="42"/>
      <c r="L351" s="46"/>
      <c r="M351" s="215"/>
      <c r="N351" s="216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140</v>
      </c>
      <c r="AU351" s="19" t="s">
        <v>133</v>
      </c>
    </row>
    <row r="352" s="2" customFormat="1" ht="16.5" customHeight="1">
      <c r="A352" s="40"/>
      <c r="B352" s="41"/>
      <c r="C352" s="199" t="s">
        <v>504</v>
      </c>
      <c r="D352" s="199" t="s">
        <v>128</v>
      </c>
      <c r="E352" s="200" t="s">
        <v>505</v>
      </c>
      <c r="F352" s="201" t="s">
        <v>506</v>
      </c>
      <c r="G352" s="202" t="s">
        <v>476</v>
      </c>
      <c r="H352" s="203">
        <v>1</v>
      </c>
      <c r="I352" s="204"/>
      <c r="J352" s="205">
        <f>ROUND(I352*H352,2)</f>
        <v>0</v>
      </c>
      <c r="K352" s="201" t="s">
        <v>153</v>
      </c>
      <c r="L352" s="46"/>
      <c r="M352" s="206" t="s">
        <v>19</v>
      </c>
      <c r="N352" s="207" t="s">
        <v>44</v>
      </c>
      <c r="O352" s="86"/>
      <c r="P352" s="208">
        <f>O352*H352</f>
        <v>0</v>
      </c>
      <c r="Q352" s="208">
        <v>0.01383</v>
      </c>
      <c r="R352" s="208">
        <f>Q352*H352</f>
        <v>0.01383</v>
      </c>
      <c r="S352" s="208">
        <v>0</v>
      </c>
      <c r="T352" s="209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0" t="s">
        <v>154</v>
      </c>
      <c r="AT352" s="210" t="s">
        <v>128</v>
      </c>
      <c r="AU352" s="210" t="s">
        <v>133</v>
      </c>
      <c r="AY352" s="19" t="s">
        <v>125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9" t="s">
        <v>133</v>
      </c>
      <c r="BK352" s="211">
        <f>ROUND(I352*H352,2)</f>
        <v>0</v>
      </c>
      <c r="BL352" s="19" t="s">
        <v>154</v>
      </c>
      <c r="BM352" s="210" t="s">
        <v>507</v>
      </c>
    </row>
    <row r="353" s="2" customFormat="1">
      <c r="A353" s="40"/>
      <c r="B353" s="41"/>
      <c r="C353" s="42"/>
      <c r="D353" s="212" t="s">
        <v>140</v>
      </c>
      <c r="E353" s="42"/>
      <c r="F353" s="213" t="s">
        <v>508</v>
      </c>
      <c r="G353" s="42"/>
      <c r="H353" s="42"/>
      <c r="I353" s="214"/>
      <c r="J353" s="42"/>
      <c r="K353" s="42"/>
      <c r="L353" s="46"/>
      <c r="M353" s="215"/>
      <c r="N353" s="216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140</v>
      </c>
      <c r="AU353" s="19" t="s">
        <v>133</v>
      </c>
    </row>
    <row r="354" s="2" customFormat="1" ht="24.15" customHeight="1">
      <c r="A354" s="40"/>
      <c r="B354" s="41"/>
      <c r="C354" s="199" t="s">
        <v>509</v>
      </c>
      <c r="D354" s="199" t="s">
        <v>128</v>
      </c>
      <c r="E354" s="200" t="s">
        <v>510</v>
      </c>
      <c r="F354" s="201" t="s">
        <v>511</v>
      </c>
      <c r="G354" s="202" t="s">
        <v>476</v>
      </c>
      <c r="H354" s="203">
        <v>1</v>
      </c>
      <c r="I354" s="204"/>
      <c r="J354" s="205">
        <f>ROUND(I354*H354,2)</f>
        <v>0</v>
      </c>
      <c r="K354" s="201" t="s">
        <v>153</v>
      </c>
      <c r="L354" s="46"/>
      <c r="M354" s="206" t="s">
        <v>19</v>
      </c>
      <c r="N354" s="207" t="s">
        <v>44</v>
      </c>
      <c r="O354" s="86"/>
      <c r="P354" s="208">
        <f>O354*H354</f>
        <v>0</v>
      </c>
      <c r="Q354" s="208">
        <v>0.020369999999999999</v>
      </c>
      <c r="R354" s="208">
        <f>Q354*H354</f>
        <v>0.020369999999999999</v>
      </c>
      <c r="S354" s="208">
        <v>0</v>
      </c>
      <c r="T354" s="209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0" t="s">
        <v>154</v>
      </c>
      <c r="AT354" s="210" t="s">
        <v>128</v>
      </c>
      <c r="AU354" s="210" t="s">
        <v>133</v>
      </c>
      <c r="AY354" s="19" t="s">
        <v>125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9" t="s">
        <v>133</v>
      </c>
      <c r="BK354" s="211">
        <f>ROUND(I354*H354,2)</f>
        <v>0</v>
      </c>
      <c r="BL354" s="19" t="s">
        <v>154</v>
      </c>
      <c r="BM354" s="210" t="s">
        <v>512</v>
      </c>
    </row>
    <row r="355" s="2" customFormat="1">
      <c r="A355" s="40"/>
      <c r="B355" s="41"/>
      <c r="C355" s="42"/>
      <c r="D355" s="212" t="s">
        <v>140</v>
      </c>
      <c r="E355" s="42"/>
      <c r="F355" s="213" t="s">
        <v>513</v>
      </c>
      <c r="G355" s="42"/>
      <c r="H355" s="42"/>
      <c r="I355" s="214"/>
      <c r="J355" s="42"/>
      <c r="K355" s="42"/>
      <c r="L355" s="46"/>
      <c r="M355" s="215"/>
      <c r="N355" s="216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140</v>
      </c>
      <c r="AU355" s="19" t="s">
        <v>133</v>
      </c>
    </row>
    <row r="356" s="2" customFormat="1" ht="16.5" customHeight="1">
      <c r="A356" s="40"/>
      <c r="B356" s="41"/>
      <c r="C356" s="199" t="s">
        <v>514</v>
      </c>
      <c r="D356" s="199" t="s">
        <v>128</v>
      </c>
      <c r="E356" s="200" t="s">
        <v>515</v>
      </c>
      <c r="F356" s="201" t="s">
        <v>516</v>
      </c>
      <c r="G356" s="202" t="s">
        <v>476</v>
      </c>
      <c r="H356" s="203">
        <v>1</v>
      </c>
      <c r="I356" s="204"/>
      <c r="J356" s="205">
        <f>ROUND(I356*H356,2)</f>
        <v>0</v>
      </c>
      <c r="K356" s="201" t="s">
        <v>19</v>
      </c>
      <c r="L356" s="46"/>
      <c r="M356" s="206" t="s">
        <v>19</v>
      </c>
      <c r="N356" s="207" t="s">
        <v>44</v>
      </c>
      <c r="O356" s="86"/>
      <c r="P356" s="208">
        <f>O356*H356</f>
        <v>0</v>
      </c>
      <c r="Q356" s="208">
        <v>0.0011000000000000001</v>
      </c>
      <c r="R356" s="208">
        <f>Q356*H356</f>
        <v>0.0011000000000000001</v>
      </c>
      <c r="S356" s="208">
        <v>0</v>
      </c>
      <c r="T356" s="209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0" t="s">
        <v>154</v>
      </c>
      <c r="AT356" s="210" t="s">
        <v>128</v>
      </c>
      <c r="AU356" s="210" t="s">
        <v>133</v>
      </c>
      <c r="AY356" s="19" t="s">
        <v>125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9" t="s">
        <v>133</v>
      </c>
      <c r="BK356" s="211">
        <f>ROUND(I356*H356,2)</f>
        <v>0</v>
      </c>
      <c r="BL356" s="19" t="s">
        <v>154</v>
      </c>
      <c r="BM356" s="210" t="s">
        <v>517</v>
      </c>
    </row>
    <row r="357" s="2" customFormat="1" ht="16.5" customHeight="1">
      <c r="A357" s="40"/>
      <c r="B357" s="41"/>
      <c r="C357" s="199" t="s">
        <v>518</v>
      </c>
      <c r="D357" s="199" t="s">
        <v>128</v>
      </c>
      <c r="E357" s="200" t="s">
        <v>519</v>
      </c>
      <c r="F357" s="201" t="s">
        <v>520</v>
      </c>
      <c r="G357" s="202" t="s">
        <v>476</v>
      </c>
      <c r="H357" s="203">
        <v>1</v>
      </c>
      <c r="I357" s="204"/>
      <c r="J357" s="205">
        <f>ROUND(I357*H357,2)</f>
        <v>0</v>
      </c>
      <c r="K357" s="201" t="s">
        <v>19</v>
      </c>
      <c r="L357" s="46"/>
      <c r="M357" s="206" t="s">
        <v>19</v>
      </c>
      <c r="N357" s="207" t="s">
        <v>44</v>
      </c>
      <c r="O357" s="86"/>
      <c r="P357" s="208">
        <f>O357*H357</f>
        <v>0</v>
      </c>
      <c r="Q357" s="208">
        <v>0.00042999999999999999</v>
      </c>
      <c r="R357" s="208">
        <f>Q357*H357</f>
        <v>0.00042999999999999999</v>
      </c>
      <c r="S357" s="208">
        <v>0</v>
      </c>
      <c r="T357" s="209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0" t="s">
        <v>154</v>
      </c>
      <c r="AT357" s="210" t="s">
        <v>128</v>
      </c>
      <c r="AU357" s="210" t="s">
        <v>133</v>
      </c>
      <c r="AY357" s="19" t="s">
        <v>125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9" t="s">
        <v>133</v>
      </c>
      <c r="BK357" s="211">
        <f>ROUND(I357*H357,2)</f>
        <v>0</v>
      </c>
      <c r="BL357" s="19" t="s">
        <v>154</v>
      </c>
      <c r="BM357" s="210" t="s">
        <v>521</v>
      </c>
    </row>
    <row r="358" s="2" customFormat="1" ht="16.5" customHeight="1">
      <c r="A358" s="40"/>
      <c r="B358" s="41"/>
      <c r="C358" s="261" t="s">
        <v>522</v>
      </c>
      <c r="D358" s="261" t="s">
        <v>226</v>
      </c>
      <c r="E358" s="262" t="s">
        <v>523</v>
      </c>
      <c r="F358" s="263" t="s">
        <v>524</v>
      </c>
      <c r="G358" s="264" t="s">
        <v>131</v>
      </c>
      <c r="H358" s="265">
        <v>1</v>
      </c>
      <c r="I358" s="266"/>
      <c r="J358" s="267">
        <f>ROUND(I358*H358,2)</f>
        <v>0</v>
      </c>
      <c r="K358" s="263" t="s">
        <v>19</v>
      </c>
      <c r="L358" s="268"/>
      <c r="M358" s="269" t="s">
        <v>19</v>
      </c>
      <c r="N358" s="270" t="s">
        <v>44</v>
      </c>
      <c r="O358" s="86"/>
      <c r="P358" s="208">
        <f>O358*H358</f>
        <v>0</v>
      </c>
      <c r="Q358" s="208">
        <v>0.0044999999999999997</v>
      </c>
      <c r="R358" s="208">
        <f>Q358*H358</f>
        <v>0.0044999999999999997</v>
      </c>
      <c r="S358" s="208">
        <v>0</v>
      </c>
      <c r="T358" s="209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0" t="s">
        <v>319</v>
      </c>
      <c r="AT358" s="210" t="s">
        <v>226</v>
      </c>
      <c r="AU358" s="210" t="s">
        <v>133</v>
      </c>
      <c r="AY358" s="19" t="s">
        <v>125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9" t="s">
        <v>133</v>
      </c>
      <c r="BK358" s="211">
        <f>ROUND(I358*H358,2)</f>
        <v>0</v>
      </c>
      <c r="BL358" s="19" t="s">
        <v>154</v>
      </c>
      <c r="BM358" s="210" t="s">
        <v>525</v>
      </c>
    </row>
    <row r="359" s="2" customFormat="1" ht="24.15" customHeight="1">
      <c r="A359" s="40"/>
      <c r="B359" s="41"/>
      <c r="C359" s="199" t="s">
        <v>526</v>
      </c>
      <c r="D359" s="199" t="s">
        <v>128</v>
      </c>
      <c r="E359" s="200" t="s">
        <v>527</v>
      </c>
      <c r="F359" s="201" t="s">
        <v>528</v>
      </c>
      <c r="G359" s="202" t="s">
        <v>476</v>
      </c>
      <c r="H359" s="203">
        <v>1</v>
      </c>
      <c r="I359" s="204"/>
      <c r="J359" s="205">
        <f>ROUND(I359*H359,2)</f>
        <v>0</v>
      </c>
      <c r="K359" s="201" t="s">
        <v>19</v>
      </c>
      <c r="L359" s="46"/>
      <c r="M359" s="206" t="s">
        <v>19</v>
      </c>
      <c r="N359" s="207" t="s">
        <v>44</v>
      </c>
      <c r="O359" s="86"/>
      <c r="P359" s="208">
        <f>O359*H359</f>
        <v>0</v>
      </c>
      <c r="Q359" s="208">
        <v>0.05534</v>
      </c>
      <c r="R359" s="208">
        <f>Q359*H359</f>
        <v>0.05534</v>
      </c>
      <c r="S359" s="208">
        <v>0</v>
      </c>
      <c r="T359" s="209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0" t="s">
        <v>154</v>
      </c>
      <c r="AT359" s="210" t="s">
        <v>128</v>
      </c>
      <c r="AU359" s="210" t="s">
        <v>133</v>
      </c>
      <c r="AY359" s="19" t="s">
        <v>125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9" t="s">
        <v>133</v>
      </c>
      <c r="BK359" s="211">
        <f>ROUND(I359*H359,2)</f>
        <v>0</v>
      </c>
      <c r="BL359" s="19" t="s">
        <v>154</v>
      </c>
      <c r="BM359" s="210" t="s">
        <v>529</v>
      </c>
    </row>
    <row r="360" s="2" customFormat="1" ht="16.5" customHeight="1">
      <c r="A360" s="40"/>
      <c r="B360" s="41"/>
      <c r="C360" s="199" t="s">
        <v>530</v>
      </c>
      <c r="D360" s="199" t="s">
        <v>128</v>
      </c>
      <c r="E360" s="200" t="s">
        <v>531</v>
      </c>
      <c r="F360" s="201" t="s">
        <v>532</v>
      </c>
      <c r="G360" s="202" t="s">
        <v>476</v>
      </c>
      <c r="H360" s="203">
        <v>1</v>
      </c>
      <c r="I360" s="204"/>
      <c r="J360" s="205">
        <f>ROUND(I360*H360,2)</f>
        <v>0</v>
      </c>
      <c r="K360" s="201" t="s">
        <v>153</v>
      </c>
      <c r="L360" s="46"/>
      <c r="M360" s="206" t="s">
        <v>19</v>
      </c>
      <c r="N360" s="207" t="s">
        <v>44</v>
      </c>
      <c r="O360" s="86"/>
      <c r="P360" s="208">
        <f>O360*H360</f>
        <v>0</v>
      </c>
      <c r="Q360" s="208">
        <v>0</v>
      </c>
      <c r="R360" s="208">
        <f>Q360*H360</f>
        <v>0</v>
      </c>
      <c r="S360" s="208">
        <v>0.019300000000000001</v>
      </c>
      <c r="T360" s="209">
        <f>S360*H360</f>
        <v>0.019300000000000001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0" t="s">
        <v>154</v>
      </c>
      <c r="AT360" s="210" t="s">
        <v>128</v>
      </c>
      <c r="AU360" s="210" t="s">
        <v>133</v>
      </c>
      <c r="AY360" s="19" t="s">
        <v>125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9" t="s">
        <v>133</v>
      </c>
      <c r="BK360" s="211">
        <f>ROUND(I360*H360,2)</f>
        <v>0</v>
      </c>
      <c r="BL360" s="19" t="s">
        <v>154</v>
      </c>
      <c r="BM360" s="210" t="s">
        <v>533</v>
      </c>
    </row>
    <row r="361" s="2" customFormat="1">
      <c r="A361" s="40"/>
      <c r="B361" s="41"/>
      <c r="C361" s="42"/>
      <c r="D361" s="212" t="s">
        <v>140</v>
      </c>
      <c r="E361" s="42"/>
      <c r="F361" s="213" t="s">
        <v>534</v>
      </c>
      <c r="G361" s="42"/>
      <c r="H361" s="42"/>
      <c r="I361" s="214"/>
      <c r="J361" s="42"/>
      <c r="K361" s="42"/>
      <c r="L361" s="46"/>
      <c r="M361" s="215"/>
      <c r="N361" s="216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140</v>
      </c>
      <c r="AU361" s="19" t="s">
        <v>133</v>
      </c>
    </row>
    <row r="362" s="2" customFormat="1" ht="16.5" customHeight="1">
      <c r="A362" s="40"/>
      <c r="B362" s="41"/>
      <c r="C362" s="199" t="s">
        <v>535</v>
      </c>
      <c r="D362" s="199" t="s">
        <v>128</v>
      </c>
      <c r="E362" s="200" t="s">
        <v>536</v>
      </c>
      <c r="F362" s="201" t="s">
        <v>537</v>
      </c>
      <c r="G362" s="202" t="s">
        <v>476</v>
      </c>
      <c r="H362" s="203">
        <v>7</v>
      </c>
      <c r="I362" s="204"/>
      <c r="J362" s="205">
        <f>ROUND(I362*H362,2)</f>
        <v>0</v>
      </c>
      <c r="K362" s="201" t="s">
        <v>19</v>
      </c>
      <c r="L362" s="46"/>
      <c r="M362" s="206" t="s">
        <v>19</v>
      </c>
      <c r="N362" s="207" t="s">
        <v>44</v>
      </c>
      <c r="O362" s="86"/>
      <c r="P362" s="208">
        <f>O362*H362</f>
        <v>0</v>
      </c>
      <c r="Q362" s="208">
        <v>0.00012999999999999999</v>
      </c>
      <c r="R362" s="208">
        <f>Q362*H362</f>
        <v>0.00090999999999999989</v>
      </c>
      <c r="S362" s="208">
        <v>0</v>
      </c>
      <c r="T362" s="209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0" t="s">
        <v>154</v>
      </c>
      <c r="AT362" s="210" t="s">
        <v>128</v>
      </c>
      <c r="AU362" s="210" t="s">
        <v>133</v>
      </c>
      <c r="AY362" s="19" t="s">
        <v>125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9" t="s">
        <v>133</v>
      </c>
      <c r="BK362" s="211">
        <f>ROUND(I362*H362,2)</f>
        <v>0</v>
      </c>
      <c r="BL362" s="19" t="s">
        <v>154</v>
      </c>
      <c r="BM362" s="210" t="s">
        <v>538</v>
      </c>
    </row>
    <row r="363" s="2" customFormat="1" ht="16.5" customHeight="1">
      <c r="A363" s="40"/>
      <c r="B363" s="41"/>
      <c r="C363" s="261" t="s">
        <v>539</v>
      </c>
      <c r="D363" s="261" t="s">
        <v>226</v>
      </c>
      <c r="E363" s="262" t="s">
        <v>540</v>
      </c>
      <c r="F363" s="263" t="s">
        <v>541</v>
      </c>
      <c r="G363" s="264" t="s">
        <v>131</v>
      </c>
      <c r="H363" s="265">
        <v>7</v>
      </c>
      <c r="I363" s="266"/>
      <c r="J363" s="267">
        <f>ROUND(I363*H363,2)</f>
        <v>0</v>
      </c>
      <c r="K363" s="263" t="s">
        <v>19</v>
      </c>
      <c r="L363" s="268"/>
      <c r="M363" s="269" t="s">
        <v>19</v>
      </c>
      <c r="N363" s="270" t="s">
        <v>44</v>
      </c>
      <c r="O363" s="86"/>
      <c r="P363" s="208">
        <f>O363*H363</f>
        <v>0</v>
      </c>
      <c r="Q363" s="208">
        <v>0.001</v>
      </c>
      <c r="R363" s="208">
        <f>Q363*H363</f>
        <v>0.0070000000000000001</v>
      </c>
      <c r="S363" s="208">
        <v>0</v>
      </c>
      <c r="T363" s="209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0" t="s">
        <v>319</v>
      </c>
      <c r="AT363" s="210" t="s">
        <v>226</v>
      </c>
      <c r="AU363" s="210" t="s">
        <v>133</v>
      </c>
      <c r="AY363" s="19" t="s">
        <v>125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9" t="s">
        <v>133</v>
      </c>
      <c r="BK363" s="211">
        <f>ROUND(I363*H363,2)</f>
        <v>0</v>
      </c>
      <c r="BL363" s="19" t="s">
        <v>154</v>
      </c>
      <c r="BM363" s="210" t="s">
        <v>542</v>
      </c>
    </row>
    <row r="364" s="2" customFormat="1" ht="16.5" customHeight="1">
      <c r="A364" s="40"/>
      <c r="B364" s="41"/>
      <c r="C364" s="199" t="s">
        <v>543</v>
      </c>
      <c r="D364" s="199" t="s">
        <v>128</v>
      </c>
      <c r="E364" s="200" t="s">
        <v>544</v>
      </c>
      <c r="F364" s="201" t="s">
        <v>545</v>
      </c>
      <c r="G364" s="202" t="s">
        <v>476</v>
      </c>
      <c r="H364" s="203">
        <v>2</v>
      </c>
      <c r="I364" s="204"/>
      <c r="J364" s="205">
        <f>ROUND(I364*H364,2)</f>
        <v>0</v>
      </c>
      <c r="K364" s="201" t="s">
        <v>19</v>
      </c>
      <c r="L364" s="46"/>
      <c r="M364" s="206" t="s">
        <v>19</v>
      </c>
      <c r="N364" s="207" t="s">
        <v>44</v>
      </c>
      <c r="O364" s="86"/>
      <c r="P364" s="208">
        <f>O364*H364</f>
        <v>0</v>
      </c>
      <c r="Q364" s="208">
        <v>0</v>
      </c>
      <c r="R364" s="208">
        <f>Q364*H364</f>
        <v>0</v>
      </c>
      <c r="S364" s="208">
        <v>0.00085999999999999998</v>
      </c>
      <c r="T364" s="209">
        <f>S364*H364</f>
        <v>0.00172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0" t="s">
        <v>154</v>
      </c>
      <c r="AT364" s="210" t="s">
        <v>128</v>
      </c>
      <c r="AU364" s="210" t="s">
        <v>133</v>
      </c>
      <c r="AY364" s="19" t="s">
        <v>125</v>
      </c>
      <c r="BE364" s="211">
        <f>IF(N364="základní",J364,0)</f>
        <v>0</v>
      </c>
      <c r="BF364" s="211">
        <f>IF(N364="snížená",J364,0)</f>
        <v>0</v>
      </c>
      <c r="BG364" s="211">
        <f>IF(N364="zákl. přenesená",J364,0)</f>
        <v>0</v>
      </c>
      <c r="BH364" s="211">
        <f>IF(N364="sníž. přenesená",J364,0)</f>
        <v>0</v>
      </c>
      <c r="BI364" s="211">
        <f>IF(N364="nulová",J364,0)</f>
        <v>0</v>
      </c>
      <c r="BJ364" s="19" t="s">
        <v>133</v>
      </c>
      <c r="BK364" s="211">
        <f>ROUND(I364*H364,2)</f>
        <v>0</v>
      </c>
      <c r="BL364" s="19" t="s">
        <v>154</v>
      </c>
      <c r="BM364" s="210" t="s">
        <v>546</v>
      </c>
    </row>
    <row r="365" s="2" customFormat="1" ht="16.5" customHeight="1">
      <c r="A365" s="40"/>
      <c r="B365" s="41"/>
      <c r="C365" s="199" t="s">
        <v>547</v>
      </c>
      <c r="D365" s="199" t="s">
        <v>128</v>
      </c>
      <c r="E365" s="200" t="s">
        <v>548</v>
      </c>
      <c r="F365" s="201" t="s">
        <v>549</v>
      </c>
      <c r="G365" s="202" t="s">
        <v>131</v>
      </c>
      <c r="H365" s="203">
        <v>1</v>
      </c>
      <c r="I365" s="204"/>
      <c r="J365" s="205">
        <f>ROUND(I365*H365,2)</f>
        <v>0</v>
      </c>
      <c r="K365" s="201" t="s">
        <v>153</v>
      </c>
      <c r="L365" s="46"/>
      <c r="M365" s="206" t="s">
        <v>19</v>
      </c>
      <c r="N365" s="207" t="s">
        <v>44</v>
      </c>
      <c r="O365" s="86"/>
      <c r="P365" s="208">
        <f>O365*H365</f>
        <v>0</v>
      </c>
      <c r="Q365" s="208">
        <v>0</v>
      </c>
      <c r="R365" s="208">
        <f>Q365*H365</f>
        <v>0</v>
      </c>
      <c r="S365" s="208">
        <v>0</v>
      </c>
      <c r="T365" s="209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0" t="s">
        <v>154</v>
      </c>
      <c r="AT365" s="210" t="s">
        <v>128</v>
      </c>
      <c r="AU365" s="210" t="s">
        <v>133</v>
      </c>
      <c r="AY365" s="19" t="s">
        <v>125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9" t="s">
        <v>133</v>
      </c>
      <c r="BK365" s="211">
        <f>ROUND(I365*H365,2)</f>
        <v>0</v>
      </c>
      <c r="BL365" s="19" t="s">
        <v>154</v>
      </c>
      <c r="BM365" s="210" t="s">
        <v>550</v>
      </c>
    </row>
    <row r="366" s="2" customFormat="1">
      <c r="A366" s="40"/>
      <c r="B366" s="41"/>
      <c r="C366" s="42"/>
      <c r="D366" s="212" t="s">
        <v>140</v>
      </c>
      <c r="E366" s="42"/>
      <c r="F366" s="213" t="s">
        <v>551</v>
      </c>
      <c r="G366" s="42"/>
      <c r="H366" s="42"/>
      <c r="I366" s="214"/>
      <c r="J366" s="42"/>
      <c r="K366" s="42"/>
      <c r="L366" s="46"/>
      <c r="M366" s="215"/>
      <c r="N366" s="216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140</v>
      </c>
      <c r="AU366" s="19" t="s">
        <v>133</v>
      </c>
    </row>
    <row r="367" s="2" customFormat="1" ht="16.5" customHeight="1">
      <c r="A367" s="40"/>
      <c r="B367" s="41"/>
      <c r="C367" s="261" t="s">
        <v>552</v>
      </c>
      <c r="D367" s="261" t="s">
        <v>226</v>
      </c>
      <c r="E367" s="262" t="s">
        <v>553</v>
      </c>
      <c r="F367" s="263" t="s">
        <v>554</v>
      </c>
      <c r="G367" s="264" t="s">
        <v>131</v>
      </c>
      <c r="H367" s="265">
        <v>1</v>
      </c>
      <c r="I367" s="266"/>
      <c r="J367" s="267">
        <f>ROUND(I367*H367,2)</f>
        <v>0</v>
      </c>
      <c r="K367" s="263" t="s">
        <v>153</v>
      </c>
      <c r="L367" s="268"/>
      <c r="M367" s="269" t="s">
        <v>19</v>
      </c>
      <c r="N367" s="270" t="s">
        <v>44</v>
      </c>
      <c r="O367" s="86"/>
      <c r="P367" s="208">
        <f>O367*H367</f>
        <v>0</v>
      </c>
      <c r="Q367" s="208">
        <v>0.0018</v>
      </c>
      <c r="R367" s="208">
        <f>Q367*H367</f>
        <v>0.0018</v>
      </c>
      <c r="S367" s="208">
        <v>0</v>
      </c>
      <c r="T367" s="209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0" t="s">
        <v>319</v>
      </c>
      <c r="AT367" s="210" t="s">
        <v>226</v>
      </c>
      <c r="AU367" s="210" t="s">
        <v>133</v>
      </c>
      <c r="AY367" s="19" t="s">
        <v>125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9" t="s">
        <v>133</v>
      </c>
      <c r="BK367" s="211">
        <f>ROUND(I367*H367,2)</f>
        <v>0</v>
      </c>
      <c r="BL367" s="19" t="s">
        <v>154</v>
      </c>
      <c r="BM367" s="210" t="s">
        <v>555</v>
      </c>
    </row>
    <row r="368" s="2" customFormat="1" ht="16.5" customHeight="1">
      <c r="A368" s="40"/>
      <c r="B368" s="41"/>
      <c r="C368" s="199" t="s">
        <v>556</v>
      </c>
      <c r="D368" s="199" t="s">
        <v>128</v>
      </c>
      <c r="E368" s="200" t="s">
        <v>557</v>
      </c>
      <c r="F368" s="201" t="s">
        <v>558</v>
      </c>
      <c r="G368" s="202" t="s">
        <v>131</v>
      </c>
      <c r="H368" s="203">
        <v>1</v>
      </c>
      <c r="I368" s="204"/>
      <c r="J368" s="205">
        <f>ROUND(I368*H368,2)</f>
        <v>0</v>
      </c>
      <c r="K368" s="201" t="s">
        <v>153</v>
      </c>
      <c r="L368" s="46"/>
      <c r="M368" s="206" t="s">
        <v>19</v>
      </c>
      <c r="N368" s="207" t="s">
        <v>44</v>
      </c>
      <c r="O368" s="86"/>
      <c r="P368" s="208">
        <f>O368*H368</f>
        <v>0</v>
      </c>
      <c r="Q368" s="208">
        <v>4.0000000000000003E-05</v>
      </c>
      <c r="R368" s="208">
        <f>Q368*H368</f>
        <v>4.0000000000000003E-05</v>
      </c>
      <c r="S368" s="208">
        <v>0</v>
      </c>
      <c r="T368" s="209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0" t="s">
        <v>154</v>
      </c>
      <c r="AT368" s="210" t="s">
        <v>128</v>
      </c>
      <c r="AU368" s="210" t="s">
        <v>133</v>
      </c>
      <c r="AY368" s="19" t="s">
        <v>125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9" t="s">
        <v>133</v>
      </c>
      <c r="BK368" s="211">
        <f>ROUND(I368*H368,2)</f>
        <v>0</v>
      </c>
      <c r="BL368" s="19" t="s">
        <v>154</v>
      </c>
      <c r="BM368" s="210" t="s">
        <v>559</v>
      </c>
    </row>
    <row r="369" s="2" customFormat="1">
      <c r="A369" s="40"/>
      <c r="B369" s="41"/>
      <c r="C369" s="42"/>
      <c r="D369" s="212" t="s">
        <v>140</v>
      </c>
      <c r="E369" s="42"/>
      <c r="F369" s="213" t="s">
        <v>560</v>
      </c>
      <c r="G369" s="42"/>
      <c r="H369" s="42"/>
      <c r="I369" s="214"/>
      <c r="J369" s="42"/>
      <c r="K369" s="42"/>
      <c r="L369" s="46"/>
      <c r="M369" s="215"/>
      <c r="N369" s="216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140</v>
      </c>
      <c r="AU369" s="19" t="s">
        <v>133</v>
      </c>
    </row>
    <row r="370" s="2" customFormat="1" ht="16.5" customHeight="1">
      <c r="A370" s="40"/>
      <c r="B370" s="41"/>
      <c r="C370" s="261" t="s">
        <v>561</v>
      </c>
      <c r="D370" s="261" t="s">
        <v>226</v>
      </c>
      <c r="E370" s="262" t="s">
        <v>562</v>
      </c>
      <c r="F370" s="263" t="s">
        <v>563</v>
      </c>
      <c r="G370" s="264" t="s">
        <v>131</v>
      </c>
      <c r="H370" s="265">
        <v>1</v>
      </c>
      <c r="I370" s="266"/>
      <c r="J370" s="267">
        <f>ROUND(I370*H370,2)</f>
        <v>0</v>
      </c>
      <c r="K370" s="263" t="s">
        <v>153</v>
      </c>
      <c r="L370" s="268"/>
      <c r="M370" s="269" t="s">
        <v>19</v>
      </c>
      <c r="N370" s="270" t="s">
        <v>44</v>
      </c>
      <c r="O370" s="86"/>
      <c r="P370" s="208">
        <f>O370*H370</f>
        <v>0</v>
      </c>
      <c r="Q370" s="208">
        <v>0.00147</v>
      </c>
      <c r="R370" s="208">
        <f>Q370*H370</f>
        <v>0.00147</v>
      </c>
      <c r="S370" s="208">
        <v>0</v>
      </c>
      <c r="T370" s="209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0" t="s">
        <v>319</v>
      </c>
      <c r="AT370" s="210" t="s">
        <v>226</v>
      </c>
      <c r="AU370" s="210" t="s">
        <v>133</v>
      </c>
      <c r="AY370" s="19" t="s">
        <v>125</v>
      </c>
      <c r="BE370" s="211">
        <f>IF(N370="základní",J370,0)</f>
        <v>0</v>
      </c>
      <c r="BF370" s="211">
        <f>IF(N370="snížená",J370,0)</f>
        <v>0</v>
      </c>
      <c r="BG370" s="211">
        <f>IF(N370="zákl. přenesená",J370,0)</f>
        <v>0</v>
      </c>
      <c r="BH370" s="211">
        <f>IF(N370="sníž. přenesená",J370,0)</f>
        <v>0</v>
      </c>
      <c r="BI370" s="211">
        <f>IF(N370="nulová",J370,0)</f>
        <v>0</v>
      </c>
      <c r="BJ370" s="19" t="s">
        <v>133</v>
      </c>
      <c r="BK370" s="211">
        <f>ROUND(I370*H370,2)</f>
        <v>0</v>
      </c>
      <c r="BL370" s="19" t="s">
        <v>154</v>
      </c>
      <c r="BM370" s="210" t="s">
        <v>564</v>
      </c>
    </row>
    <row r="371" s="2" customFormat="1" ht="16.5" customHeight="1">
      <c r="A371" s="40"/>
      <c r="B371" s="41"/>
      <c r="C371" s="199" t="s">
        <v>565</v>
      </c>
      <c r="D371" s="199" t="s">
        <v>128</v>
      </c>
      <c r="E371" s="200" t="s">
        <v>566</v>
      </c>
      <c r="F371" s="201" t="s">
        <v>567</v>
      </c>
      <c r="G371" s="202" t="s">
        <v>476</v>
      </c>
      <c r="H371" s="203">
        <v>1</v>
      </c>
      <c r="I371" s="204"/>
      <c r="J371" s="205">
        <f>ROUND(I371*H371,2)</f>
        <v>0</v>
      </c>
      <c r="K371" s="201" t="s">
        <v>153</v>
      </c>
      <c r="L371" s="46"/>
      <c r="M371" s="206" t="s">
        <v>19</v>
      </c>
      <c r="N371" s="207" t="s">
        <v>44</v>
      </c>
      <c r="O371" s="86"/>
      <c r="P371" s="208">
        <f>O371*H371</f>
        <v>0</v>
      </c>
      <c r="Q371" s="208">
        <v>0.00012</v>
      </c>
      <c r="R371" s="208">
        <f>Q371*H371</f>
        <v>0.00012</v>
      </c>
      <c r="S371" s="208">
        <v>0</v>
      </c>
      <c r="T371" s="209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0" t="s">
        <v>154</v>
      </c>
      <c r="AT371" s="210" t="s">
        <v>128</v>
      </c>
      <c r="AU371" s="210" t="s">
        <v>133</v>
      </c>
      <c r="AY371" s="19" t="s">
        <v>125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9" t="s">
        <v>133</v>
      </c>
      <c r="BK371" s="211">
        <f>ROUND(I371*H371,2)</f>
        <v>0</v>
      </c>
      <c r="BL371" s="19" t="s">
        <v>154</v>
      </c>
      <c r="BM371" s="210" t="s">
        <v>568</v>
      </c>
    </row>
    <row r="372" s="2" customFormat="1">
      <c r="A372" s="40"/>
      <c r="B372" s="41"/>
      <c r="C372" s="42"/>
      <c r="D372" s="212" t="s">
        <v>140</v>
      </c>
      <c r="E372" s="42"/>
      <c r="F372" s="213" t="s">
        <v>569</v>
      </c>
      <c r="G372" s="42"/>
      <c r="H372" s="42"/>
      <c r="I372" s="214"/>
      <c r="J372" s="42"/>
      <c r="K372" s="42"/>
      <c r="L372" s="46"/>
      <c r="M372" s="215"/>
      <c r="N372" s="216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140</v>
      </c>
      <c r="AU372" s="19" t="s">
        <v>133</v>
      </c>
    </row>
    <row r="373" s="2" customFormat="1" ht="16.5" customHeight="1">
      <c r="A373" s="40"/>
      <c r="B373" s="41"/>
      <c r="C373" s="261" t="s">
        <v>570</v>
      </c>
      <c r="D373" s="261" t="s">
        <v>226</v>
      </c>
      <c r="E373" s="262" t="s">
        <v>571</v>
      </c>
      <c r="F373" s="263" t="s">
        <v>572</v>
      </c>
      <c r="G373" s="264" t="s">
        <v>131</v>
      </c>
      <c r="H373" s="265">
        <v>1</v>
      </c>
      <c r="I373" s="266"/>
      <c r="J373" s="267">
        <f>ROUND(I373*H373,2)</f>
        <v>0</v>
      </c>
      <c r="K373" s="263" t="s">
        <v>153</v>
      </c>
      <c r="L373" s="268"/>
      <c r="M373" s="269" t="s">
        <v>19</v>
      </c>
      <c r="N373" s="270" t="s">
        <v>44</v>
      </c>
      <c r="O373" s="86"/>
      <c r="P373" s="208">
        <f>O373*H373</f>
        <v>0</v>
      </c>
      <c r="Q373" s="208">
        <v>0.0030500000000000002</v>
      </c>
      <c r="R373" s="208">
        <f>Q373*H373</f>
        <v>0.0030500000000000002</v>
      </c>
      <c r="S373" s="208">
        <v>0</v>
      </c>
      <c r="T373" s="209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0" t="s">
        <v>319</v>
      </c>
      <c r="AT373" s="210" t="s">
        <v>226</v>
      </c>
      <c r="AU373" s="210" t="s">
        <v>133</v>
      </c>
      <c r="AY373" s="19" t="s">
        <v>125</v>
      </c>
      <c r="BE373" s="211">
        <f>IF(N373="základní",J373,0)</f>
        <v>0</v>
      </c>
      <c r="BF373" s="211">
        <f>IF(N373="snížená",J373,0)</f>
        <v>0</v>
      </c>
      <c r="BG373" s="211">
        <f>IF(N373="zákl. přenesená",J373,0)</f>
        <v>0</v>
      </c>
      <c r="BH373" s="211">
        <f>IF(N373="sníž. přenesená",J373,0)</f>
        <v>0</v>
      </c>
      <c r="BI373" s="211">
        <f>IF(N373="nulová",J373,0)</f>
        <v>0</v>
      </c>
      <c r="BJ373" s="19" t="s">
        <v>133</v>
      </c>
      <c r="BK373" s="211">
        <f>ROUND(I373*H373,2)</f>
        <v>0</v>
      </c>
      <c r="BL373" s="19" t="s">
        <v>154</v>
      </c>
      <c r="BM373" s="210" t="s">
        <v>573</v>
      </c>
    </row>
    <row r="374" s="2" customFormat="1" ht="16.5" customHeight="1">
      <c r="A374" s="40"/>
      <c r="B374" s="41"/>
      <c r="C374" s="199" t="s">
        <v>574</v>
      </c>
      <c r="D374" s="199" t="s">
        <v>128</v>
      </c>
      <c r="E374" s="200" t="s">
        <v>575</v>
      </c>
      <c r="F374" s="201" t="s">
        <v>576</v>
      </c>
      <c r="G374" s="202" t="s">
        <v>131</v>
      </c>
      <c r="H374" s="203">
        <v>1</v>
      </c>
      <c r="I374" s="204"/>
      <c r="J374" s="205">
        <f>ROUND(I374*H374,2)</f>
        <v>0</v>
      </c>
      <c r="K374" s="201" t="s">
        <v>19</v>
      </c>
      <c r="L374" s="46"/>
      <c r="M374" s="206" t="s">
        <v>19</v>
      </c>
      <c r="N374" s="207" t="s">
        <v>44</v>
      </c>
      <c r="O374" s="86"/>
      <c r="P374" s="208">
        <f>O374*H374</f>
        <v>0</v>
      </c>
      <c r="Q374" s="208">
        <v>0</v>
      </c>
      <c r="R374" s="208">
        <f>Q374*H374</f>
        <v>0</v>
      </c>
      <c r="S374" s="208">
        <v>0.0022499999999999998</v>
      </c>
      <c r="T374" s="209">
        <f>S374*H374</f>
        <v>0.0022499999999999998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0" t="s">
        <v>154</v>
      </c>
      <c r="AT374" s="210" t="s">
        <v>128</v>
      </c>
      <c r="AU374" s="210" t="s">
        <v>133</v>
      </c>
      <c r="AY374" s="19" t="s">
        <v>125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19" t="s">
        <v>133</v>
      </c>
      <c r="BK374" s="211">
        <f>ROUND(I374*H374,2)</f>
        <v>0</v>
      </c>
      <c r="BL374" s="19" t="s">
        <v>154</v>
      </c>
      <c r="BM374" s="210" t="s">
        <v>577</v>
      </c>
    </row>
    <row r="375" s="2" customFormat="1" ht="21.75" customHeight="1">
      <c r="A375" s="40"/>
      <c r="B375" s="41"/>
      <c r="C375" s="199" t="s">
        <v>578</v>
      </c>
      <c r="D375" s="199" t="s">
        <v>128</v>
      </c>
      <c r="E375" s="200" t="s">
        <v>579</v>
      </c>
      <c r="F375" s="201" t="s">
        <v>580</v>
      </c>
      <c r="G375" s="202" t="s">
        <v>131</v>
      </c>
      <c r="H375" s="203">
        <v>3</v>
      </c>
      <c r="I375" s="204"/>
      <c r="J375" s="205">
        <f>ROUND(I375*H375,2)</f>
        <v>0</v>
      </c>
      <c r="K375" s="201" t="s">
        <v>153</v>
      </c>
      <c r="L375" s="46"/>
      <c r="M375" s="206" t="s">
        <v>19</v>
      </c>
      <c r="N375" s="207" t="s">
        <v>44</v>
      </c>
      <c r="O375" s="86"/>
      <c r="P375" s="208">
        <f>O375*H375</f>
        <v>0</v>
      </c>
      <c r="Q375" s="208">
        <v>0.00019000000000000001</v>
      </c>
      <c r="R375" s="208">
        <f>Q375*H375</f>
        <v>0.00056999999999999998</v>
      </c>
      <c r="S375" s="208">
        <v>0</v>
      </c>
      <c r="T375" s="209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0" t="s">
        <v>154</v>
      </c>
      <c r="AT375" s="210" t="s">
        <v>128</v>
      </c>
      <c r="AU375" s="210" t="s">
        <v>133</v>
      </c>
      <c r="AY375" s="19" t="s">
        <v>125</v>
      </c>
      <c r="BE375" s="211">
        <f>IF(N375="základní",J375,0)</f>
        <v>0</v>
      </c>
      <c r="BF375" s="211">
        <f>IF(N375="snížená",J375,0)</f>
        <v>0</v>
      </c>
      <c r="BG375" s="211">
        <f>IF(N375="zákl. přenesená",J375,0)</f>
        <v>0</v>
      </c>
      <c r="BH375" s="211">
        <f>IF(N375="sníž. přenesená",J375,0)</f>
        <v>0</v>
      </c>
      <c r="BI375" s="211">
        <f>IF(N375="nulová",J375,0)</f>
        <v>0</v>
      </c>
      <c r="BJ375" s="19" t="s">
        <v>133</v>
      </c>
      <c r="BK375" s="211">
        <f>ROUND(I375*H375,2)</f>
        <v>0</v>
      </c>
      <c r="BL375" s="19" t="s">
        <v>154</v>
      </c>
      <c r="BM375" s="210" t="s">
        <v>581</v>
      </c>
    </row>
    <row r="376" s="2" customFormat="1">
      <c r="A376" s="40"/>
      <c r="B376" s="41"/>
      <c r="C376" s="42"/>
      <c r="D376" s="212" t="s">
        <v>140</v>
      </c>
      <c r="E376" s="42"/>
      <c r="F376" s="213" t="s">
        <v>582</v>
      </c>
      <c r="G376" s="42"/>
      <c r="H376" s="42"/>
      <c r="I376" s="214"/>
      <c r="J376" s="42"/>
      <c r="K376" s="42"/>
      <c r="L376" s="46"/>
      <c r="M376" s="215"/>
      <c r="N376" s="216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140</v>
      </c>
      <c r="AU376" s="19" t="s">
        <v>133</v>
      </c>
    </row>
    <row r="377" s="2" customFormat="1" ht="16.5" customHeight="1">
      <c r="A377" s="40"/>
      <c r="B377" s="41"/>
      <c r="C377" s="261" t="s">
        <v>583</v>
      </c>
      <c r="D377" s="261" t="s">
        <v>226</v>
      </c>
      <c r="E377" s="262" t="s">
        <v>584</v>
      </c>
      <c r="F377" s="263" t="s">
        <v>585</v>
      </c>
      <c r="G377" s="264" t="s">
        <v>131</v>
      </c>
      <c r="H377" s="265">
        <v>1</v>
      </c>
      <c r="I377" s="266"/>
      <c r="J377" s="267">
        <f>ROUND(I377*H377,2)</f>
        <v>0</v>
      </c>
      <c r="K377" s="263" t="s">
        <v>153</v>
      </c>
      <c r="L377" s="268"/>
      <c r="M377" s="269" t="s">
        <v>19</v>
      </c>
      <c r="N377" s="270" t="s">
        <v>44</v>
      </c>
      <c r="O377" s="86"/>
      <c r="P377" s="208">
        <f>O377*H377</f>
        <v>0</v>
      </c>
      <c r="Q377" s="208">
        <v>0.00038999999999999999</v>
      </c>
      <c r="R377" s="208">
        <f>Q377*H377</f>
        <v>0.00038999999999999999</v>
      </c>
      <c r="S377" s="208">
        <v>0</v>
      </c>
      <c r="T377" s="209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0" t="s">
        <v>319</v>
      </c>
      <c r="AT377" s="210" t="s">
        <v>226</v>
      </c>
      <c r="AU377" s="210" t="s">
        <v>133</v>
      </c>
      <c r="AY377" s="19" t="s">
        <v>125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9" t="s">
        <v>133</v>
      </c>
      <c r="BK377" s="211">
        <f>ROUND(I377*H377,2)</f>
        <v>0</v>
      </c>
      <c r="BL377" s="19" t="s">
        <v>154</v>
      </c>
      <c r="BM377" s="210" t="s">
        <v>586</v>
      </c>
    </row>
    <row r="378" s="2" customFormat="1" ht="16.5" customHeight="1">
      <c r="A378" s="40"/>
      <c r="B378" s="41"/>
      <c r="C378" s="261" t="s">
        <v>587</v>
      </c>
      <c r="D378" s="261" t="s">
        <v>226</v>
      </c>
      <c r="E378" s="262" t="s">
        <v>588</v>
      </c>
      <c r="F378" s="263" t="s">
        <v>589</v>
      </c>
      <c r="G378" s="264" t="s">
        <v>131</v>
      </c>
      <c r="H378" s="265">
        <v>1</v>
      </c>
      <c r="I378" s="266"/>
      <c r="J378" s="267">
        <f>ROUND(I378*H378,2)</f>
        <v>0</v>
      </c>
      <c r="K378" s="263" t="s">
        <v>153</v>
      </c>
      <c r="L378" s="268"/>
      <c r="M378" s="269" t="s">
        <v>19</v>
      </c>
      <c r="N378" s="270" t="s">
        <v>44</v>
      </c>
      <c r="O378" s="86"/>
      <c r="P378" s="208">
        <f>O378*H378</f>
        <v>0</v>
      </c>
      <c r="Q378" s="208">
        <v>0.00024000000000000001</v>
      </c>
      <c r="R378" s="208">
        <f>Q378*H378</f>
        <v>0.00024000000000000001</v>
      </c>
      <c r="S378" s="208">
        <v>0</v>
      </c>
      <c r="T378" s="209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0" t="s">
        <v>319</v>
      </c>
      <c r="AT378" s="210" t="s">
        <v>226</v>
      </c>
      <c r="AU378" s="210" t="s">
        <v>133</v>
      </c>
      <c r="AY378" s="19" t="s">
        <v>125</v>
      </c>
      <c r="BE378" s="211">
        <f>IF(N378="základní",J378,0)</f>
        <v>0</v>
      </c>
      <c r="BF378" s="211">
        <f>IF(N378="snížená",J378,0)</f>
        <v>0</v>
      </c>
      <c r="BG378" s="211">
        <f>IF(N378="zákl. přenesená",J378,0)</f>
        <v>0</v>
      </c>
      <c r="BH378" s="211">
        <f>IF(N378="sníž. přenesená",J378,0)</f>
        <v>0</v>
      </c>
      <c r="BI378" s="211">
        <f>IF(N378="nulová",J378,0)</f>
        <v>0</v>
      </c>
      <c r="BJ378" s="19" t="s">
        <v>133</v>
      </c>
      <c r="BK378" s="211">
        <f>ROUND(I378*H378,2)</f>
        <v>0</v>
      </c>
      <c r="BL378" s="19" t="s">
        <v>154</v>
      </c>
      <c r="BM378" s="210" t="s">
        <v>590</v>
      </c>
    </row>
    <row r="379" s="2" customFormat="1" ht="24.15" customHeight="1">
      <c r="A379" s="40"/>
      <c r="B379" s="41"/>
      <c r="C379" s="261" t="s">
        <v>591</v>
      </c>
      <c r="D379" s="261" t="s">
        <v>226</v>
      </c>
      <c r="E379" s="262" t="s">
        <v>592</v>
      </c>
      <c r="F379" s="263" t="s">
        <v>593</v>
      </c>
      <c r="G379" s="264" t="s">
        <v>131</v>
      </c>
      <c r="H379" s="265">
        <v>1</v>
      </c>
      <c r="I379" s="266"/>
      <c r="J379" s="267">
        <f>ROUND(I379*H379,2)</f>
        <v>0</v>
      </c>
      <c r="K379" s="263" t="s">
        <v>153</v>
      </c>
      <c r="L379" s="268"/>
      <c r="M379" s="269" t="s">
        <v>19</v>
      </c>
      <c r="N379" s="270" t="s">
        <v>44</v>
      </c>
      <c r="O379" s="86"/>
      <c r="P379" s="208">
        <f>O379*H379</f>
        <v>0</v>
      </c>
      <c r="Q379" s="208">
        <v>0.00032000000000000003</v>
      </c>
      <c r="R379" s="208">
        <f>Q379*H379</f>
        <v>0.00032000000000000003</v>
      </c>
      <c r="S379" s="208">
        <v>0</v>
      </c>
      <c r="T379" s="209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0" t="s">
        <v>319</v>
      </c>
      <c r="AT379" s="210" t="s">
        <v>226</v>
      </c>
      <c r="AU379" s="210" t="s">
        <v>133</v>
      </c>
      <c r="AY379" s="19" t="s">
        <v>125</v>
      </c>
      <c r="BE379" s="211">
        <f>IF(N379="základní",J379,0)</f>
        <v>0</v>
      </c>
      <c r="BF379" s="211">
        <f>IF(N379="snížená",J379,0)</f>
        <v>0</v>
      </c>
      <c r="BG379" s="211">
        <f>IF(N379="zákl. přenesená",J379,0)</f>
        <v>0</v>
      </c>
      <c r="BH379" s="211">
        <f>IF(N379="sníž. přenesená",J379,0)</f>
        <v>0</v>
      </c>
      <c r="BI379" s="211">
        <f>IF(N379="nulová",J379,0)</f>
        <v>0</v>
      </c>
      <c r="BJ379" s="19" t="s">
        <v>133</v>
      </c>
      <c r="BK379" s="211">
        <f>ROUND(I379*H379,2)</f>
        <v>0</v>
      </c>
      <c r="BL379" s="19" t="s">
        <v>154</v>
      </c>
      <c r="BM379" s="210" t="s">
        <v>594</v>
      </c>
    </row>
    <row r="380" s="2" customFormat="1" ht="24.15" customHeight="1">
      <c r="A380" s="40"/>
      <c r="B380" s="41"/>
      <c r="C380" s="199" t="s">
        <v>595</v>
      </c>
      <c r="D380" s="199" t="s">
        <v>128</v>
      </c>
      <c r="E380" s="200" t="s">
        <v>596</v>
      </c>
      <c r="F380" s="201" t="s">
        <v>597</v>
      </c>
      <c r="G380" s="202" t="s">
        <v>361</v>
      </c>
      <c r="H380" s="271"/>
      <c r="I380" s="204"/>
      <c r="J380" s="205">
        <f>ROUND(I380*H380,2)</f>
        <v>0</v>
      </c>
      <c r="K380" s="201" t="s">
        <v>153</v>
      </c>
      <c r="L380" s="46"/>
      <c r="M380" s="206" t="s">
        <v>19</v>
      </c>
      <c r="N380" s="207" t="s">
        <v>44</v>
      </c>
      <c r="O380" s="86"/>
      <c r="P380" s="208">
        <f>O380*H380</f>
        <v>0</v>
      </c>
      <c r="Q380" s="208">
        <v>0</v>
      </c>
      <c r="R380" s="208">
        <f>Q380*H380</f>
        <v>0</v>
      </c>
      <c r="S380" s="208">
        <v>0</v>
      </c>
      <c r="T380" s="209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0" t="s">
        <v>154</v>
      </c>
      <c r="AT380" s="210" t="s">
        <v>128</v>
      </c>
      <c r="AU380" s="210" t="s">
        <v>133</v>
      </c>
      <c r="AY380" s="19" t="s">
        <v>125</v>
      </c>
      <c r="BE380" s="211">
        <f>IF(N380="základní",J380,0)</f>
        <v>0</v>
      </c>
      <c r="BF380" s="211">
        <f>IF(N380="snížená",J380,0)</f>
        <v>0</v>
      </c>
      <c r="BG380" s="211">
        <f>IF(N380="zákl. přenesená",J380,0)</f>
        <v>0</v>
      </c>
      <c r="BH380" s="211">
        <f>IF(N380="sníž. přenesená",J380,0)</f>
        <v>0</v>
      </c>
      <c r="BI380" s="211">
        <f>IF(N380="nulová",J380,0)</f>
        <v>0</v>
      </c>
      <c r="BJ380" s="19" t="s">
        <v>133</v>
      </c>
      <c r="BK380" s="211">
        <f>ROUND(I380*H380,2)</f>
        <v>0</v>
      </c>
      <c r="BL380" s="19" t="s">
        <v>154</v>
      </c>
      <c r="BM380" s="210" t="s">
        <v>598</v>
      </c>
    </row>
    <row r="381" s="2" customFormat="1">
      <c r="A381" s="40"/>
      <c r="B381" s="41"/>
      <c r="C381" s="42"/>
      <c r="D381" s="212" t="s">
        <v>140</v>
      </c>
      <c r="E381" s="42"/>
      <c r="F381" s="213" t="s">
        <v>599</v>
      </c>
      <c r="G381" s="42"/>
      <c r="H381" s="42"/>
      <c r="I381" s="214"/>
      <c r="J381" s="42"/>
      <c r="K381" s="42"/>
      <c r="L381" s="46"/>
      <c r="M381" s="215"/>
      <c r="N381" s="216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140</v>
      </c>
      <c r="AU381" s="19" t="s">
        <v>133</v>
      </c>
    </row>
    <row r="382" s="12" customFormat="1" ht="22.8" customHeight="1">
      <c r="A382" s="12"/>
      <c r="B382" s="183"/>
      <c r="C382" s="184"/>
      <c r="D382" s="185" t="s">
        <v>71</v>
      </c>
      <c r="E382" s="197" t="s">
        <v>600</v>
      </c>
      <c r="F382" s="197" t="s">
        <v>601</v>
      </c>
      <c r="G382" s="184"/>
      <c r="H382" s="184"/>
      <c r="I382" s="187"/>
      <c r="J382" s="198">
        <f>BK382</f>
        <v>0</v>
      </c>
      <c r="K382" s="184"/>
      <c r="L382" s="189"/>
      <c r="M382" s="190"/>
      <c r="N382" s="191"/>
      <c r="O382" s="191"/>
      <c r="P382" s="192">
        <f>SUM(P383:P399)</f>
        <v>0</v>
      </c>
      <c r="Q382" s="191"/>
      <c r="R382" s="192">
        <f>SUM(R383:R399)</f>
        <v>0.030800000000000001</v>
      </c>
      <c r="S382" s="191"/>
      <c r="T382" s="193">
        <f>SUM(T383:T399)</f>
        <v>0.0022399999999999998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94" t="s">
        <v>133</v>
      </c>
      <c r="AT382" s="195" t="s">
        <v>71</v>
      </c>
      <c r="AU382" s="195" t="s">
        <v>77</v>
      </c>
      <c r="AY382" s="194" t="s">
        <v>125</v>
      </c>
      <c r="BK382" s="196">
        <f>SUM(BK383:BK399)</f>
        <v>0</v>
      </c>
    </row>
    <row r="383" s="2" customFormat="1" ht="16.5" customHeight="1">
      <c r="A383" s="40"/>
      <c r="B383" s="41"/>
      <c r="C383" s="199" t="s">
        <v>602</v>
      </c>
      <c r="D383" s="199" t="s">
        <v>128</v>
      </c>
      <c r="E383" s="200" t="s">
        <v>603</v>
      </c>
      <c r="F383" s="201" t="s">
        <v>604</v>
      </c>
      <c r="G383" s="202" t="s">
        <v>131</v>
      </c>
      <c r="H383" s="203">
        <v>5</v>
      </c>
      <c r="I383" s="204"/>
      <c r="J383" s="205">
        <f>ROUND(I383*H383,2)</f>
        <v>0</v>
      </c>
      <c r="K383" s="201" t="s">
        <v>153</v>
      </c>
      <c r="L383" s="46"/>
      <c r="M383" s="206" t="s">
        <v>19</v>
      </c>
      <c r="N383" s="207" t="s">
        <v>44</v>
      </c>
      <c r="O383" s="86"/>
      <c r="P383" s="208">
        <f>O383*H383</f>
        <v>0</v>
      </c>
      <c r="Q383" s="208">
        <v>0</v>
      </c>
      <c r="R383" s="208">
        <f>Q383*H383</f>
        <v>0</v>
      </c>
      <c r="S383" s="208">
        <v>0</v>
      </c>
      <c r="T383" s="209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0" t="s">
        <v>154</v>
      </c>
      <c r="AT383" s="210" t="s">
        <v>128</v>
      </c>
      <c r="AU383" s="210" t="s">
        <v>133</v>
      </c>
      <c r="AY383" s="19" t="s">
        <v>125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19" t="s">
        <v>133</v>
      </c>
      <c r="BK383" s="211">
        <f>ROUND(I383*H383,2)</f>
        <v>0</v>
      </c>
      <c r="BL383" s="19" t="s">
        <v>154</v>
      </c>
      <c r="BM383" s="210" t="s">
        <v>605</v>
      </c>
    </row>
    <row r="384" s="2" customFormat="1">
      <c r="A384" s="40"/>
      <c r="B384" s="41"/>
      <c r="C384" s="42"/>
      <c r="D384" s="212" t="s">
        <v>140</v>
      </c>
      <c r="E384" s="42"/>
      <c r="F384" s="213" t="s">
        <v>606</v>
      </c>
      <c r="G384" s="42"/>
      <c r="H384" s="42"/>
      <c r="I384" s="214"/>
      <c r="J384" s="42"/>
      <c r="K384" s="42"/>
      <c r="L384" s="46"/>
      <c r="M384" s="215"/>
      <c r="N384" s="216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140</v>
      </c>
      <c r="AU384" s="19" t="s">
        <v>133</v>
      </c>
    </row>
    <row r="385" s="2" customFormat="1" ht="16.5" customHeight="1">
      <c r="A385" s="40"/>
      <c r="B385" s="41"/>
      <c r="C385" s="261" t="s">
        <v>607</v>
      </c>
      <c r="D385" s="261" t="s">
        <v>226</v>
      </c>
      <c r="E385" s="262" t="s">
        <v>608</v>
      </c>
      <c r="F385" s="263" t="s">
        <v>609</v>
      </c>
      <c r="G385" s="264" t="s">
        <v>131</v>
      </c>
      <c r="H385" s="265">
        <v>1</v>
      </c>
      <c r="I385" s="266"/>
      <c r="J385" s="267">
        <f>ROUND(I385*H385,2)</f>
        <v>0</v>
      </c>
      <c r="K385" s="263" t="s">
        <v>19</v>
      </c>
      <c r="L385" s="268"/>
      <c r="M385" s="269" t="s">
        <v>19</v>
      </c>
      <c r="N385" s="270" t="s">
        <v>44</v>
      </c>
      <c r="O385" s="86"/>
      <c r="P385" s="208">
        <f>O385*H385</f>
        <v>0</v>
      </c>
      <c r="Q385" s="208">
        <v>0.0258</v>
      </c>
      <c r="R385" s="208">
        <f>Q385*H385</f>
        <v>0.0258</v>
      </c>
      <c r="S385" s="208">
        <v>0</v>
      </c>
      <c r="T385" s="209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0" t="s">
        <v>319</v>
      </c>
      <c r="AT385" s="210" t="s">
        <v>226</v>
      </c>
      <c r="AU385" s="210" t="s">
        <v>133</v>
      </c>
      <c r="AY385" s="19" t="s">
        <v>125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19" t="s">
        <v>133</v>
      </c>
      <c r="BK385" s="211">
        <f>ROUND(I385*H385,2)</f>
        <v>0</v>
      </c>
      <c r="BL385" s="19" t="s">
        <v>154</v>
      </c>
      <c r="BM385" s="210" t="s">
        <v>610</v>
      </c>
    </row>
    <row r="386" s="2" customFormat="1" ht="16.5" customHeight="1">
      <c r="A386" s="40"/>
      <c r="B386" s="41"/>
      <c r="C386" s="261" t="s">
        <v>611</v>
      </c>
      <c r="D386" s="261" t="s">
        <v>226</v>
      </c>
      <c r="E386" s="262" t="s">
        <v>612</v>
      </c>
      <c r="F386" s="263" t="s">
        <v>613</v>
      </c>
      <c r="G386" s="264" t="s">
        <v>131</v>
      </c>
      <c r="H386" s="265">
        <v>4</v>
      </c>
      <c r="I386" s="266"/>
      <c r="J386" s="267">
        <f>ROUND(I386*H386,2)</f>
        <v>0</v>
      </c>
      <c r="K386" s="263" t="s">
        <v>19</v>
      </c>
      <c r="L386" s="268"/>
      <c r="M386" s="269" t="s">
        <v>19</v>
      </c>
      <c r="N386" s="270" t="s">
        <v>44</v>
      </c>
      <c r="O386" s="86"/>
      <c r="P386" s="208">
        <f>O386*H386</f>
        <v>0</v>
      </c>
      <c r="Q386" s="208">
        <v>0</v>
      </c>
      <c r="R386" s="208">
        <f>Q386*H386</f>
        <v>0</v>
      </c>
      <c r="S386" s="208">
        <v>0</v>
      </c>
      <c r="T386" s="209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0" t="s">
        <v>319</v>
      </c>
      <c r="AT386" s="210" t="s">
        <v>226</v>
      </c>
      <c r="AU386" s="210" t="s">
        <v>133</v>
      </c>
      <c r="AY386" s="19" t="s">
        <v>125</v>
      </c>
      <c r="BE386" s="211">
        <f>IF(N386="základní",J386,0)</f>
        <v>0</v>
      </c>
      <c r="BF386" s="211">
        <f>IF(N386="snížená",J386,0)</f>
        <v>0</v>
      </c>
      <c r="BG386" s="211">
        <f>IF(N386="zákl. přenesená",J386,0)</f>
        <v>0</v>
      </c>
      <c r="BH386" s="211">
        <f>IF(N386="sníž. přenesená",J386,0)</f>
        <v>0</v>
      </c>
      <c r="BI386" s="211">
        <f>IF(N386="nulová",J386,0)</f>
        <v>0</v>
      </c>
      <c r="BJ386" s="19" t="s">
        <v>133</v>
      </c>
      <c r="BK386" s="211">
        <f>ROUND(I386*H386,2)</f>
        <v>0</v>
      </c>
      <c r="BL386" s="19" t="s">
        <v>154</v>
      </c>
      <c r="BM386" s="210" t="s">
        <v>614</v>
      </c>
    </row>
    <row r="387" s="2" customFormat="1" ht="16.5" customHeight="1">
      <c r="A387" s="40"/>
      <c r="B387" s="41"/>
      <c r="C387" s="199" t="s">
        <v>615</v>
      </c>
      <c r="D387" s="199" t="s">
        <v>128</v>
      </c>
      <c r="E387" s="200" t="s">
        <v>616</v>
      </c>
      <c r="F387" s="201" t="s">
        <v>617</v>
      </c>
      <c r="G387" s="202" t="s">
        <v>618</v>
      </c>
      <c r="H387" s="203">
        <v>1</v>
      </c>
      <c r="I387" s="204"/>
      <c r="J387" s="205">
        <f>ROUND(I387*H387,2)</f>
        <v>0</v>
      </c>
      <c r="K387" s="201" t="s">
        <v>153</v>
      </c>
      <c r="L387" s="46"/>
      <c r="M387" s="206" t="s">
        <v>19</v>
      </c>
      <c r="N387" s="207" t="s">
        <v>44</v>
      </c>
      <c r="O387" s="86"/>
      <c r="P387" s="208">
        <f>O387*H387</f>
        <v>0</v>
      </c>
      <c r="Q387" s="208">
        <v>0</v>
      </c>
      <c r="R387" s="208">
        <f>Q387*H387</f>
        <v>0</v>
      </c>
      <c r="S387" s="208">
        <v>0.0022399999999999998</v>
      </c>
      <c r="T387" s="209">
        <f>S387*H387</f>
        <v>0.0022399999999999998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0" t="s">
        <v>154</v>
      </c>
      <c r="AT387" s="210" t="s">
        <v>128</v>
      </c>
      <c r="AU387" s="210" t="s">
        <v>133</v>
      </c>
      <c r="AY387" s="19" t="s">
        <v>125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9" t="s">
        <v>133</v>
      </c>
      <c r="BK387" s="211">
        <f>ROUND(I387*H387,2)</f>
        <v>0</v>
      </c>
      <c r="BL387" s="19" t="s">
        <v>154</v>
      </c>
      <c r="BM387" s="210" t="s">
        <v>619</v>
      </c>
    </row>
    <row r="388" s="2" customFormat="1">
      <c r="A388" s="40"/>
      <c r="B388" s="41"/>
      <c r="C388" s="42"/>
      <c r="D388" s="212" t="s">
        <v>140</v>
      </c>
      <c r="E388" s="42"/>
      <c r="F388" s="213" t="s">
        <v>620</v>
      </c>
      <c r="G388" s="42"/>
      <c r="H388" s="42"/>
      <c r="I388" s="214"/>
      <c r="J388" s="42"/>
      <c r="K388" s="42"/>
      <c r="L388" s="46"/>
      <c r="M388" s="215"/>
      <c r="N388" s="216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140</v>
      </c>
      <c r="AU388" s="19" t="s">
        <v>133</v>
      </c>
    </row>
    <row r="389" s="2" customFormat="1" ht="24.15" customHeight="1">
      <c r="A389" s="40"/>
      <c r="B389" s="41"/>
      <c r="C389" s="199" t="s">
        <v>621</v>
      </c>
      <c r="D389" s="199" t="s">
        <v>128</v>
      </c>
      <c r="E389" s="200" t="s">
        <v>622</v>
      </c>
      <c r="F389" s="201" t="s">
        <v>623</v>
      </c>
      <c r="G389" s="202" t="s">
        <v>131</v>
      </c>
      <c r="H389" s="203">
        <v>10</v>
      </c>
      <c r="I389" s="204"/>
      <c r="J389" s="205">
        <f>ROUND(I389*H389,2)</f>
        <v>0</v>
      </c>
      <c r="K389" s="201" t="s">
        <v>19</v>
      </c>
      <c r="L389" s="46"/>
      <c r="M389" s="206" t="s">
        <v>19</v>
      </c>
      <c r="N389" s="207" t="s">
        <v>44</v>
      </c>
      <c r="O389" s="86"/>
      <c r="P389" s="208">
        <f>O389*H389</f>
        <v>0</v>
      </c>
      <c r="Q389" s="208">
        <v>0</v>
      </c>
      <c r="R389" s="208">
        <f>Q389*H389</f>
        <v>0</v>
      </c>
      <c r="S389" s="208">
        <v>0</v>
      </c>
      <c r="T389" s="209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0" t="s">
        <v>154</v>
      </c>
      <c r="AT389" s="210" t="s">
        <v>128</v>
      </c>
      <c r="AU389" s="210" t="s">
        <v>133</v>
      </c>
      <c r="AY389" s="19" t="s">
        <v>125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9" t="s">
        <v>133</v>
      </c>
      <c r="BK389" s="211">
        <f>ROUND(I389*H389,2)</f>
        <v>0</v>
      </c>
      <c r="BL389" s="19" t="s">
        <v>154</v>
      </c>
      <c r="BM389" s="210" t="s">
        <v>624</v>
      </c>
    </row>
    <row r="390" s="2" customFormat="1" ht="33" customHeight="1">
      <c r="A390" s="40"/>
      <c r="B390" s="41"/>
      <c r="C390" s="199" t="s">
        <v>625</v>
      </c>
      <c r="D390" s="199" t="s">
        <v>128</v>
      </c>
      <c r="E390" s="200" t="s">
        <v>626</v>
      </c>
      <c r="F390" s="201" t="s">
        <v>627</v>
      </c>
      <c r="G390" s="202" t="s">
        <v>131</v>
      </c>
      <c r="H390" s="203">
        <v>23</v>
      </c>
      <c r="I390" s="204"/>
      <c r="J390" s="205">
        <f>ROUND(I390*H390,2)</f>
        <v>0</v>
      </c>
      <c r="K390" s="201" t="s">
        <v>19</v>
      </c>
      <c r="L390" s="46"/>
      <c r="M390" s="206" t="s">
        <v>19</v>
      </c>
      <c r="N390" s="207" t="s">
        <v>44</v>
      </c>
      <c r="O390" s="86"/>
      <c r="P390" s="208">
        <f>O390*H390</f>
        <v>0</v>
      </c>
      <c r="Q390" s="208">
        <v>0</v>
      </c>
      <c r="R390" s="208">
        <f>Q390*H390</f>
        <v>0</v>
      </c>
      <c r="S390" s="208">
        <v>0</v>
      </c>
      <c r="T390" s="209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0" t="s">
        <v>154</v>
      </c>
      <c r="AT390" s="210" t="s">
        <v>128</v>
      </c>
      <c r="AU390" s="210" t="s">
        <v>133</v>
      </c>
      <c r="AY390" s="19" t="s">
        <v>125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9" t="s">
        <v>133</v>
      </c>
      <c r="BK390" s="211">
        <f>ROUND(I390*H390,2)</f>
        <v>0</v>
      </c>
      <c r="BL390" s="19" t="s">
        <v>154</v>
      </c>
      <c r="BM390" s="210" t="s">
        <v>628</v>
      </c>
    </row>
    <row r="391" s="2" customFormat="1" ht="24.15" customHeight="1">
      <c r="A391" s="40"/>
      <c r="B391" s="41"/>
      <c r="C391" s="199" t="s">
        <v>629</v>
      </c>
      <c r="D391" s="199" t="s">
        <v>128</v>
      </c>
      <c r="E391" s="200" t="s">
        <v>630</v>
      </c>
      <c r="F391" s="201" t="s">
        <v>631</v>
      </c>
      <c r="G391" s="202" t="s">
        <v>131</v>
      </c>
      <c r="H391" s="203">
        <v>5</v>
      </c>
      <c r="I391" s="204"/>
      <c r="J391" s="205">
        <f>ROUND(I391*H391,2)</f>
        <v>0</v>
      </c>
      <c r="K391" s="201" t="s">
        <v>19</v>
      </c>
      <c r="L391" s="46"/>
      <c r="M391" s="206" t="s">
        <v>19</v>
      </c>
      <c r="N391" s="207" t="s">
        <v>44</v>
      </c>
      <c r="O391" s="86"/>
      <c r="P391" s="208">
        <f>O391*H391</f>
        <v>0</v>
      </c>
      <c r="Q391" s="208">
        <v>0</v>
      </c>
      <c r="R391" s="208">
        <f>Q391*H391</f>
        <v>0</v>
      </c>
      <c r="S391" s="208">
        <v>0</v>
      </c>
      <c r="T391" s="209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0" t="s">
        <v>154</v>
      </c>
      <c r="AT391" s="210" t="s">
        <v>128</v>
      </c>
      <c r="AU391" s="210" t="s">
        <v>133</v>
      </c>
      <c r="AY391" s="19" t="s">
        <v>125</v>
      </c>
      <c r="BE391" s="211">
        <f>IF(N391="základní",J391,0)</f>
        <v>0</v>
      </c>
      <c r="BF391" s="211">
        <f>IF(N391="snížená",J391,0)</f>
        <v>0</v>
      </c>
      <c r="BG391" s="211">
        <f>IF(N391="zákl. přenesená",J391,0)</f>
        <v>0</v>
      </c>
      <c r="BH391" s="211">
        <f>IF(N391="sníž. přenesená",J391,0)</f>
        <v>0</v>
      </c>
      <c r="BI391" s="211">
        <f>IF(N391="nulová",J391,0)</f>
        <v>0</v>
      </c>
      <c r="BJ391" s="19" t="s">
        <v>133</v>
      </c>
      <c r="BK391" s="211">
        <f>ROUND(I391*H391,2)</f>
        <v>0</v>
      </c>
      <c r="BL391" s="19" t="s">
        <v>154</v>
      </c>
      <c r="BM391" s="210" t="s">
        <v>632</v>
      </c>
    </row>
    <row r="392" s="2" customFormat="1" ht="16.5" customHeight="1">
      <c r="A392" s="40"/>
      <c r="B392" s="41"/>
      <c r="C392" s="261" t="s">
        <v>633</v>
      </c>
      <c r="D392" s="261" t="s">
        <v>226</v>
      </c>
      <c r="E392" s="262" t="s">
        <v>634</v>
      </c>
      <c r="F392" s="263" t="s">
        <v>635</v>
      </c>
      <c r="G392" s="264" t="s">
        <v>131</v>
      </c>
      <c r="H392" s="265">
        <v>5</v>
      </c>
      <c r="I392" s="266"/>
      <c r="J392" s="267">
        <f>ROUND(I392*H392,2)</f>
        <v>0</v>
      </c>
      <c r="K392" s="263" t="s">
        <v>19</v>
      </c>
      <c r="L392" s="268"/>
      <c r="M392" s="269" t="s">
        <v>19</v>
      </c>
      <c r="N392" s="270" t="s">
        <v>44</v>
      </c>
      <c r="O392" s="86"/>
      <c r="P392" s="208">
        <f>O392*H392</f>
        <v>0</v>
      </c>
      <c r="Q392" s="208">
        <v>0.00020000000000000001</v>
      </c>
      <c r="R392" s="208">
        <f>Q392*H392</f>
        <v>0.001</v>
      </c>
      <c r="S392" s="208">
        <v>0</v>
      </c>
      <c r="T392" s="209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0" t="s">
        <v>319</v>
      </c>
      <c r="AT392" s="210" t="s">
        <v>226</v>
      </c>
      <c r="AU392" s="210" t="s">
        <v>133</v>
      </c>
      <c r="AY392" s="19" t="s">
        <v>125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9" t="s">
        <v>133</v>
      </c>
      <c r="BK392" s="211">
        <f>ROUND(I392*H392,2)</f>
        <v>0</v>
      </c>
      <c r="BL392" s="19" t="s">
        <v>154</v>
      </c>
      <c r="BM392" s="210" t="s">
        <v>636</v>
      </c>
    </row>
    <row r="393" s="2" customFormat="1" ht="24.15" customHeight="1">
      <c r="A393" s="40"/>
      <c r="B393" s="41"/>
      <c r="C393" s="199" t="s">
        <v>637</v>
      </c>
      <c r="D393" s="199" t="s">
        <v>128</v>
      </c>
      <c r="E393" s="200" t="s">
        <v>638</v>
      </c>
      <c r="F393" s="201" t="s">
        <v>639</v>
      </c>
      <c r="G393" s="202" t="s">
        <v>131</v>
      </c>
      <c r="H393" s="203">
        <v>4</v>
      </c>
      <c r="I393" s="204"/>
      <c r="J393" s="205">
        <f>ROUND(I393*H393,2)</f>
        <v>0</v>
      </c>
      <c r="K393" s="201" t="s">
        <v>19</v>
      </c>
      <c r="L393" s="46"/>
      <c r="M393" s="206" t="s">
        <v>19</v>
      </c>
      <c r="N393" s="207" t="s">
        <v>44</v>
      </c>
      <c r="O393" s="86"/>
      <c r="P393" s="208">
        <f>O393*H393</f>
        <v>0</v>
      </c>
      <c r="Q393" s="208">
        <v>0</v>
      </c>
      <c r="R393" s="208">
        <f>Q393*H393</f>
        <v>0</v>
      </c>
      <c r="S393" s="208">
        <v>0</v>
      </c>
      <c r="T393" s="209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0" t="s">
        <v>154</v>
      </c>
      <c r="AT393" s="210" t="s">
        <v>128</v>
      </c>
      <c r="AU393" s="210" t="s">
        <v>133</v>
      </c>
      <c r="AY393" s="19" t="s">
        <v>125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19" t="s">
        <v>133</v>
      </c>
      <c r="BK393" s="211">
        <f>ROUND(I393*H393,2)</f>
        <v>0</v>
      </c>
      <c r="BL393" s="19" t="s">
        <v>154</v>
      </c>
      <c r="BM393" s="210" t="s">
        <v>640</v>
      </c>
    </row>
    <row r="394" s="2" customFormat="1" ht="16.5" customHeight="1">
      <c r="A394" s="40"/>
      <c r="B394" s="41"/>
      <c r="C394" s="261" t="s">
        <v>641</v>
      </c>
      <c r="D394" s="261" t="s">
        <v>226</v>
      </c>
      <c r="E394" s="262" t="s">
        <v>642</v>
      </c>
      <c r="F394" s="263" t="s">
        <v>643</v>
      </c>
      <c r="G394" s="264" t="s">
        <v>131</v>
      </c>
      <c r="H394" s="265">
        <v>4</v>
      </c>
      <c r="I394" s="266"/>
      <c r="J394" s="267">
        <f>ROUND(I394*H394,2)</f>
        <v>0</v>
      </c>
      <c r="K394" s="263" t="s">
        <v>19</v>
      </c>
      <c r="L394" s="268"/>
      <c r="M394" s="269" t="s">
        <v>19</v>
      </c>
      <c r="N394" s="270" t="s">
        <v>44</v>
      </c>
      <c r="O394" s="86"/>
      <c r="P394" s="208">
        <f>O394*H394</f>
        <v>0</v>
      </c>
      <c r="Q394" s="208">
        <v>0.001</v>
      </c>
      <c r="R394" s="208">
        <f>Q394*H394</f>
        <v>0.0040000000000000001</v>
      </c>
      <c r="S394" s="208">
        <v>0</v>
      </c>
      <c r="T394" s="209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0" t="s">
        <v>319</v>
      </c>
      <c r="AT394" s="210" t="s">
        <v>226</v>
      </c>
      <c r="AU394" s="210" t="s">
        <v>133</v>
      </c>
      <c r="AY394" s="19" t="s">
        <v>125</v>
      </c>
      <c r="BE394" s="211">
        <f>IF(N394="základní",J394,0)</f>
        <v>0</v>
      </c>
      <c r="BF394" s="211">
        <f>IF(N394="snížená",J394,0)</f>
        <v>0</v>
      </c>
      <c r="BG394" s="211">
        <f>IF(N394="zákl. přenesená",J394,0)</f>
        <v>0</v>
      </c>
      <c r="BH394" s="211">
        <f>IF(N394="sníž. přenesená",J394,0)</f>
        <v>0</v>
      </c>
      <c r="BI394" s="211">
        <f>IF(N394="nulová",J394,0)</f>
        <v>0</v>
      </c>
      <c r="BJ394" s="19" t="s">
        <v>133</v>
      </c>
      <c r="BK394" s="211">
        <f>ROUND(I394*H394,2)</f>
        <v>0</v>
      </c>
      <c r="BL394" s="19" t="s">
        <v>154</v>
      </c>
      <c r="BM394" s="210" t="s">
        <v>644</v>
      </c>
    </row>
    <row r="395" s="2" customFormat="1" ht="16.5" customHeight="1">
      <c r="A395" s="40"/>
      <c r="B395" s="41"/>
      <c r="C395" s="199" t="s">
        <v>645</v>
      </c>
      <c r="D395" s="199" t="s">
        <v>128</v>
      </c>
      <c r="E395" s="200" t="s">
        <v>646</v>
      </c>
      <c r="F395" s="201" t="s">
        <v>647</v>
      </c>
      <c r="G395" s="202" t="s">
        <v>131</v>
      </c>
      <c r="H395" s="203">
        <v>1</v>
      </c>
      <c r="I395" s="204"/>
      <c r="J395" s="205">
        <f>ROUND(I395*H395,2)</f>
        <v>0</v>
      </c>
      <c r="K395" s="201" t="s">
        <v>19</v>
      </c>
      <c r="L395" s="46"/>
      <c r="M395" s="206" t="s">
        <v>19</v>
      </c>
      <c r="N395" s="207" t="s">
        <v>44</v>
      </c>
      <c r="O395" s="86"/>
      <c r="P395" s="208">
        <f>O395*H395</f>
        <v>0</v>
      </c>
      <c r="Q395" s="208">
        <v>0</v>
      </c>
      <c r="R395" s="208">
        <f>Q395*H395</f>
        <v>0</v>
      </c>
      <c r="S395" s="208">
        <v>0</v>
      </c>
      <c r="T395" s="209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0" t="s">
        <v>154</v>
      </c>
      <c r="AT395" s="210" t="s">
        <v>128</v>
      </c>
      <c r="AU395" s="210" t="s">
        <v>133</v>
      </c>
      <c r="AY395" s="19" t="s">
        <v>125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19" t="s">
        <v>133</v>
      </c>
      <c r="BK395" s="211">
        <f>ROUND(I395*H395,2)</f>
        <v>0</v>
      </c>
      <c r="BL395" s="19" t="s">
        <v>154</v>
      </c>
      <c r="BM395" s="210" t="s">
        <v>648</v>
      </c>
    </row>
    <row r="396" s="2" customFormat="1" ht="16.5" customHeight="1">
      <c r="A396" s="40"/>
      <c r="B396" s="41"/>
      <c r="C396" s="261" t="s">
        <v>649</v>
      </c>
      <c r="D396" s="261" t="s">
        <v>226</v>
      </c>
      <c r="E396" s="262" t="s">
        <v>650</v>
      </c>
      <c r="F396" s="263" t="s">
        <v>651</v>
      </c>
      <c r="G396" s="264" t="s">
        <v>19</v>
      </c>
      <c r="H396" s="265">
        <v>1</v>
      </c>
      <c r="I396" s="266"/>
      <c r="J396" s="267">
        <f>ROUND(I396*H396,2)</f>
        <v>0</v>
      </c>
      <c r="K396" s="263" t="s">
        <v>19</v>
      </c>
      <c r="L396" s="268"/>
      <c r="M396" s="269" t="s">
        <v>19</v>
      </c>
      <c r="N396" s="270" t="s">
        <v>44</v>
      </c>
      <c r="O396" s="86"/>
      <c r="P396" s="208">
        <f>O396*H396</f>
        <v>0</v>
      </c>
      <c r="Q396" s="208">
        <v>0</v>
      </c>
      <c r="R396" s="208">
        <f>Q396*H396</f>
        <v>0</v>
      </c>
      <c r="S396" s="208">
        <v>0</v>
      </c>
      <c r="T396" s="209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0" t="s">
        <v>319</v>
      </c>
      <c r="AT396" s="210" t="s">
        <v>226</v>
      </c>
      <c r="AU396" s="210" t="s">
        <v>133</v>
      </c>
      <c r="AY396" s="19" t="s">
        <v>125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19" t="s">
        <v>133</v>
      </c>
      <c r="BK396" s="211">
        <f>ROUND(I396*H396,2)</f>
        <v>0</v>
      </c>
      <c r="BL396" s="19" t="s">
        <v>154</v>
      </c>
      <c r="BM396" s="210" t="s">
        <v>652</v>
      </c>
    </row>
    <row r="397" s="2" customFormat="1" ht="24.15" customHeight="1">
      <c r="A397" s="40"/>
      <c r="B397" s="41"/>
      <c r="C397" s="199" t="s">
        <v>653</v>
      </c>
      <c r="D397" s="199" t="s">
        <v>128</v>
      </c>
      <c r="E397" s="200" t="s">
        <v>654</v>
      </c>
      <c r="F397" s="201" t="s">
        <v>655</v>
      </c>
      <c r="G397" s="202" t="s">
        <v>131</v>
      </c>
      <c r="H397" s="203">
        <v>1</v>
      </c>
      <c r="I397" s="204"/>
      <c r="J397" s="205">
        <f>ROUND(I397*H397,2)</f>
        <v>0</v>
      </c>
      <c r="K397" s="201" t="s">
        <v>19</v>
      </c>
      <c r="L397" s="46"/>
      <c r="M397" s="206" t="s">
        <v>19</v>
      </c>
      <c r="N397" s="207" t="s">
        <v>44</v>
      </c>
      <c r="O397" s="86"/>
      <c r="P397" s="208">
        <f>O397*H397</f>
        <v>0</v>
      </c>
      <c r="Q397" s="208">
        <v>0</v>
      </c>
      <c r="R397" s="208">
        <f>Q397*H397</f>
        <v>0</v>
      </c>
      <c r="S397" s="208">
        <v>0</v>
      </c>
      <c r="T397" s="209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0" t="s">
        <v>154</v>
      </c>
      <c r="AT397" s="210" t="s">
        <v>128</v>
      </c>
      <c r="AU397" s="210" t="s">
        <v>133</v>
      </c>
      <c r="AY397" s="19" t="s">
        <v>125</v>
      </c>
      <c r="BE397" s="211">
        <f>IF(N397="základní",J397,0)</f>
        <v>0</v>
      </c>
      <c r="BF397" s="211">
        <f>IF(N397="snížená",J397,0)</f>
        <v>0</v>
      </c>
      <c r="BG397" s="211">
        <f>IF(N397="zákl. přenesená",J397,0)</f>
        <v>0</v>
      </c>
      <c r="BH397" s="211">
        <f>IF(N397="sníž. přenesená",J397,0)</f>
        <v>0</v>
      </c>
      <c r="BI397" s="211">
        <f>IF(N397="nulová",J397,0)</f>
        <v>0</v>
      </c>
      <c r="BJ397" s="19" t="s">
        <v>133</v>
      </c>
      <c r="BK397" s="211">
        <f>ROUND(I397*H397,2)</f>
        <v>0</v>
      </c>
      <c r="BL397" s="19" t="s">
        <v>154</v>
      </c>
      <c r="BM397" s="210" t="s">
        <v>656</v>
      </c>
    </row>
    <row r="398" s="2" customFormat="1" ht="24.15" customHeight="1">
      <c r="A398" s="40"/>
      <c r="B398" s="41"/>
      <c r="C398" s="199" t="s">
        <v>657</v>
      </c>
      <c r="D398" s="199" t="s">
        <v>128</v>
      </c>
      <c r="E398" s="200" t="s">
        <v>658</v>
      </c>
      <c r="F398" s="201" t="s">
        <v>659</v>
      </c>
      <c r="G398" s="202" t="s">
        <v>361</v>
      </c>
      <c r="H398" s="271"/>
      <c r="I398" s="204"/>
      <c r="J398" s="205">
        <f>ROUND(I398*H398,2)</f>
        <v>0</v>
      </c>
      <c r="K398" s="201" t="s">
        <v>153</v>
      </c>
      <c r="L398" s="46"/>
      <c r="M398" s="206" t="s">
        <v>19</v>
      </c>
      <c r="N398" s="207" t="s">
        <v>44</v>
      </c>
      <c r="O398" s="86"/>
      <c r="P398" s="208">
        <f>O398*H398</f>
        <v>0</v>
      </c>
      <c r="Q398" s="208">
        <v>0</v>
      </c>
      <c r="R398" s="208">
        <f>Q398*H398</f>
        <v>0</v>
      </c>
      <c r="S398" s="208">
        <v>0</v>
      </c>
      <c r="T398" s="209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0" t="s">
        <v>154</v>
      </c>
      <c r="AT398" s="210" t="s">
        <v>128</v>
      </c>
      <c r="AU398" s="210" t="s">
        <v>133</v>
      </c>
      <c r="AY398" s="19" t="s">
        <v>125</v>
      </c>
      <c r="BE398" s="211">
        <f>IF(N398="základní",J398,0)</f>
        <v>0</v>
      </c>
      <c r="BF398" s="211">
        <f>IF(N398="snížená",J398,0)</f>
        <v>0</v>
      </c>
      <c r="BG398" s="211">
        <f>IF(N398="zákl. přenesená",J398,0)</f>
        <v>0</v>
      </c>
      <c r="BH398" s="211">
        <f>IF(N398="sníž. přenesená",J398,0)</f>
        <v>0</v>
      </c>
      <c r="BI398" s="211">
        <f>IF(N398="nulová",J398,0)</f>
        <v>0</v>
      </c>
      <c r="BJ398" s="19" t="s">
        <v>133</v>
      </c>
      <c r="BK398" s="211">
        <f>ROUND(I398*H398,2)</f>
        <v>0</v>
      </c>
      <c r="BL398" s="19" t="s">
        <v>154</v>
      </c>
      <c r="BM398" s="210" t="s">
        <v>660</v>
      </c>
    </row>
    <row r="399" s="2" customFormat="1">
      <c r="A399" s="40"/>
      <c r="B399" s="41"/>
      <c r="C399" s="42"/>
      <c r="D399" s="212" t="s">
        <v>140</v>
      </c>
      <c r="E399" s="42"/>
      <c r="F399" s="213" t="s">
        <v>661</v>
      </c>
      <c r="G399" s="42"/>
      <c r="H399" s="42"/>
      <c r="I399" s="214"/>
      <c r="J399" s="42"/>
      <c r="K399" s="42"/>
      <c r="L399" s="46"/>
      <c r="M399" s="215"/>
      <c r="N399" s="216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140</v>
      </c>
      <c r="AU399" s="19" t="s">
        <v>133</v>
      </c>
    </row>
    <row r="400" s="12" customFormat="1" ht="22.8" customHeight="1">
      <c r="A400" s="12"/>
      <c r="B400" s="183"/>
      <c r="C400" s="184"/>
      <c r="D400" s="185" t="s">
        <v>71</v>
      </c>
      <c r="E400" s="197" t="s">
        <v>662</v>
      </c>
      <c r="F400" s="197" t="s">
        <v>663</v>
      </c>
      <c r="G400" s="184"/>
      <c r="H400" s="184"/>
      <c r="I400" s="187"/>
      <c r="J400" s="198">
        <f>BK400</f>
        <v>0</v>
      </c>
      <c r="K400" s="184"/>
      <c r="L400" s="189"/>
      <c r="M400" s="190"/>
      <c r="N400" s="191"/>
      <c r="O400" s="191"/>
      <c r="P400" s="192">
        <f>SUM(P401:P416)</f>
        <v>0</v>
      </c>
      <c r="Q400" s="191"/>
      <c r="R400" s="192">
        <f>SUM(R401:R416)</f>
        <v>0.0017799999999999999</v>
      </c>
      <c r="S400" s="191"/>
      <c r="T400" s="193">
        <f>SUM(T401:T416)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94" t="s">
        <v>133</v>
      </c>
      <c r="AT400" s="195" t="s">
        <v>71</v>
      </c>
      <c r="AU400" s="195" t="s">
        <v>77</v>
      </c>
      <c r="AY400" s="194" t="s">
        <v>125</v>
      </c>
      <c r="BK400" s="196">
        <f>SUM(BK401:BK416)</f>
        <v>0</v>
      </c>
    </row>
    <row r="401" s="2" customFormat="1" ht="16.5" customHeight="1">
      <c r="A401" s="40"/>
      <c r="B401" s="41"/>
      <c r="C401" s="199" t="s">
        <v>664</v>
      </c>
      <c r="D401" s="199" t="s">
        <v>128</v>
      </c>
      <c r="E401" s="200" t="s">
        <v>665</v>
      </c>
      <c r="F401" s="201" t="s">
        <v>666</v>
      </c>
      <c r="G401" s="202" t="s">
        <v>137</v>
      </c>
      <c r="H401" s="203">
        <v>21</v>
      </c>
      <c r="I401" s="204"/>
      <c r="J401" s="205">
        <f>ROUND(I401*H401,2)</f>
        <v>0</v>
      </c>
      <c r="K401" s="201" t="s">
        <v>153</v>
      </c>
      <c r="L401" s="46"/>
      <c r="M401" s="206" t="s">
        <v>19</v>
      </c>
      <c r="N401" s="207" t="s">
        <v>44</v>
      </c>
      <c r="O401" s="86"/>
      <c r="P401" s="208">
        <f>O401*H401</f>
        <v>0</v>
      </c>
      <c r="Q401" s="208">
        <v>0</v>
      </c>
      <c r="R401" s="208">
        <f>Q401*H401</f>
        <v>0</v>
      </c>
      <c r="S401" s="208">
        <v>0</v>
      </c>
      <c r="T401" s="209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0" t="s">
        <v>154</v>
      </c>
      <c r="AT401" s="210" t="s">
        <v>128</v>
      </c>
      <c r="AU401" s="210" t="s">
        <v>133</v>
      </c>
      <c r="AY401" s="19" t="s">
        <v>125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19" t="s">
        <v>133</v>
      </c>
      <c r="BK401" s="211">
        <f>ROUND(I401*H401,2)</f>
        <v>0</v>
      </c>
      <c r="BL401" s="19" t="s">
        <v>154</v>
      </c>
      <c r="BM401" s="210" t="s">
        <v>667</v>
      </c>
    </row>
    <row r="402" s="2" customFormat="1">
      <c r="A402" s="40"/>
      <c r="B402" s="41"/>
      <c r="C402" s="42"/>
      <c r="D402" s="212" t="s">
        <v>140</v>
      </c>
      <c r="E402" s="42"/>
      <c r="F402" s="213" t="s">
        <v>668</v>
      </c>
      <c r="G402" s="42"/>
      <c r="H402" s="42"/>
      <c r="I402" s="214"/>
      <c r="J402" s="42"/>
      <c r="K402" s="42"/>
      <c r="L402" s="46"/>
      <c r="M402" s="215"/>
      <c r="N402" s="216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140</v>
      </c>
      <c r="AU402" s="19" t="s">
        <v>133</v>
      </c>
    </row>
    <row r="403" s="16" customFormat="1">
      <c r="A403" s="16"/>
      <c r="B403" s="251"/>
      <c r="C403" s="252"/>
      <c r="D403" s="219" t="s">
        <v>142</v>
      </c>
      <c r="E403" s="253" t="s">
        <v>19</v>
      </c>
      <c r="F403" s="254" t="s">
        <v>669</v>
      </c>
      <c r="G403" s="252"/>
      <c r="H403" s="253" t="s">
        <v>19</v>
      </c>
      <c r="I403" s="255"/>
      <c r="J403" s="252"/>
      <c r="K403" s="252"/>
      <c r="L403" s="256"/>
      <c r="M403" s="257"/>
      <c r="N403" s="258"/>
      <c r="O403" s="258"/>
      <c r="P403" s="258"/>
      <c r="Q403" s="258"/>
      <c r="R403" s="258"/>
      <c r="S403" s="258"/>
      <c r="T403" s="259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60" t="s">
        <v>142</v>
      </c>
      <c r="AU403" s="260" t="s">
        <v>133</v>
      </c>
      <c r="AV403" s="16" t="s">
        <v>77</v>
      </c>
      <c r="AW403" s="16" t="s">
        <v>33</v>
      </c>
      <c r="AX403" s="16" t="s">
        <v>72</v>
      </c>
      <c r="AY403" s="260" t="s">
        <v>125</v>
      </c>
    </row>
    <row r="404" s="13" customFormat="1">
      <c r="A404" s="13"/>
      <c r="B404" s="217"/>
      <c r="C404" s="218"/>
      <c r="D404" s="219" t="s">
        <v>142</v>
      </c>
      <c r="E404" s="220" t="s">
        <v>19</v>
      </c>
      <c r="F404" s="221" t="s">
        <v>7</v>
      </c>
      <c r="G404" s="218"/>
      <c r="H404" s="222">
        <v>21</v>
      </c>
      <c r="I404" s="223"/>
      <c r="J404" s="218"/>
      <c r="K404" s="218"/>
      <c r="L404" s="224"/>
      <c r="M404" s="225"/>
      <c r="N404" s="226"/>
      <c r="O404" s="226"/>
      <c r="P404" s="226"/>
      <c r="Q404" s="226"/>
      <c r="R404" s="226"/>
      <c r="S404" s="226"/>
      <c r="T404" s="22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28" t="s">
        <v>142</v>
      </c>
      <c r="AU404" s="228" t="s">
        <v>133</v>
      </c>
      <c r="AV404" s="13" t="s">
        <v>133</v>
      </c>
      <c r="AW404" s="13" t="s">
        <v>33</v>
      </c>
      <c r="AX404" s="13" t="s">
        <v>72</v>
      </c>
      <c r="AY404" s="228" t="s">
        <v>125</v>
      </c>
    </row>
    <row r="405" s="14" customFormat="1">
      <c r="A405" s="14"/>
      <c r="B405" s="229"/>
      <c r="C405" s="230"/>
      <c r="D405" s="219" t="s">
        <v>142</v>
      </c>
      <c r="E405" s="231" t="s">
        <v>19</v>
      </c>
      <c r="F405" s="232" t="s">
        <v>144</v>
      </c>
      <c r="G405" s="230"/>
      <c r="H405" s="233">
        <v>21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39" t="s">
        <v>142</v>
      </c>
      <c r="AU405" s="239" t="s">
        <v>133</v>
      </c>
      <c r="AV405" s="14" t="s">
        <v>132</v>
      </c>
      <c r="AW405" s="14" t="s">
        <v>33</v>
      </c>
      <c r="AX405" s="14" t="s">
        <v>77</v>
      </c>
      <c r="AY405" s="239" t="s">
        <v>125</v>
      </c>
    </row>
    <row r="406" s="2" customFormat="1" ht="16.5" customHeight="1">
      <c r="A406" s="40"/>
      <c r="B406" s="41"/>
      <c r="C406" s="261" t="s">
        <v>670</v>
      </c>
      <c r="D406" s="261" t="s">
        <v>226</v>
      </c>
      <c r="E406" s="262" t="s">
        <v>671</v>
      </c>
      <c r="F406" s="263" t="s">
        <v>672</v>
      </c>
      <c r="G406" s="264" t="s">
        <v>137</v>
      </c>
      <c r="H406" s="265">
        <v>25.199999999999999</v>
      </c>
      <c r="I406" s="266"/>
      <c r="J406" s="267">
        <f>ROUND(I406*H406,2)</f>
        <v>0</v>
      </c>
      <c r="K406" s="263" t="s">
        <v>153</v>
      </c>
      <c r="L406" s="268"/>
      <c r="M406" s="269" t="s">
        <v>19</v>
      </c>
      <c r="N406" s="270" t="s">
        <v>44</v>
      </c>
      <c r="O406" s="86"/>
      <c r="P406" s="208">
        <f>O406*H406</f>
        <v>0</v>
      </c>
      <c r="Q406" s="208">
        <v>5.0000000000000002E-05</v>
      </c>
      <c r="R406" s="208">
        <f>Q406*H406</f>
        <v>0.0012600000000000001</v>
      </c>
      <c r="S406" s="208">
        <v>0</v>
      </c>
      <c r="T406" s="209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0" t="s">
        <v>319</v>
      </c>
      <c r="AT406" s="210" t="s">
        <v>226</v>
      </c>
      <c r="AU406" s="210" t="s">
        <v>133</v>
      </c>
      <c r="AY406" s="19" t="s">
        <v>125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9" t="s">
        <v>133</v>
      </c>
      <c r="BK406" s="211">
        <f>ROUND(I406*H406,2)</f>
        <v>0</v>
      </c>
      <c r="BL406" s="19" t="s">
        <v>154</v>
      </c>
      <c r="BM406" s="210" t="s">
        <v>673</v>
      </c>
    </row>
    <row r="407" s="13" customFormat="1">
      <c r="A407" s="13"/>
      <c r="B407" s="217"/>
      <c r="C407" s="218"/>
      <c r="D407" s="219" t="s">
        <v>142</v>
      </c>
      <c r="E407" s="220" t="s">
        <v>19</v>
      </c>
      <c r="F407" s="221" t="s">
        <v>674</v>
      </c>
      <c r="G407" s="218"/>
      <c r="H407" s="222">
        <v>25.199999999999999</v>
      </c>
      <c r="I407" s="223"/>
      <c r="J407" s="218"/>
      <c r="K407" s="218"/>
      <c r="L407" s="224"/>
      <c r="M407" s="225"/>
      <c r="N407" s="226"/>
      <c r="O407" s="226"/>
      <c r="P407" s="226"/>
      <c r="Q407" s="226"/>
      <c r="R407" s="226"/>
      <c r="S407" s="226"/>
      <c r="T407" s="22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28" t="s">
        <v>142</v>
      </c>
      <c r="AU407" s="228" t="s">
        <v>133</v>
      </c>
      <c r="AV407" s="13" t="s">
        <v>133</v>
      </c>
      <c r="AW407" s="13" t="s">
        <v>33</v>
      </c>
      <c r="AX407" s="13" t="s">
        <v>72</v>
      </c>
      <c r="AY407" s="228" t="s">
        <v>125</v>
      </c>
    </row>
    <row r="408" s="14" customFormat="1">
      <c r="A408" s="14"/>
      <c r="B408" s="229"/>
      <c r="C408" s="230"/>
      <c r="D408" s="219" t="s">
        <v>142</v>
      </c>
      <c r="E408" s="231" t="s">
        <v>19</v>
      </c>
      <c r="F408" s="232" t="s">
        <v>144</v>
      </c>
      <c r="G408" s="230"/>
      <c r="H408" s="233">
        <v>25.199999999999999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39" t="s">
        <v>142</v>
      </c>
      <c r="AU408" s="239" t="s">
        <v>133</v>
      </c>
      <c r="AV408" s="14" t="s">
        <v>132</v>
      </c>
      <c r="AW408" s="14" t="s">
        <v>33</v>
      </c>
      <c r="AX408" s="14" t="s">
        <v>77</v>
      </c>
      <c r="AY408" s="239" t="s">
        <v>125</v>
      </c>
    </row>
    <row r="409" s="2" customFormat="1" ht="16.5" customHeight="1">
      <c r="A409" s="40"/>
      <c r="B409" s="41"/>
      <c r="C409" s="199" t="s">
        <v>675</v>
      </c>
      <c r="D409" s="199" t="s">
        <v>128</v>
      </c>
      <c r="E409" s="200" t="s">
        <v>676</v>
      </c>
      <c r="F409" s="201" t="s">
        <v>677</v>
      </c>
      <c r="G409" s="202" t="s">
        <v>131</v>
      </c>
      <c r="H409" s="203">
        <v>2</v>
      </c>
      <c r="I409" s="204"/>
      <c r="J409" s="205">
        <f>ROUND(I409*H409,2)</f>
        <v>0</v>
      </c>
      <c r="K409" s="201" t="s">
        <v>153</v>
      </c>
      <c r="L409" s="46"/>
      <c r="M409" s="206" t="s">
        <v>19</v>
      </c>
      <c r="N409" s="207" t="s">
        <v>44</v>
      </c>
      <c r="O409" s="86"/>
      <c r="P409" s="208">
        <f>O409*H409</f>
        <v>0</v>
      </c>
      <c r="Q409" s="208">
        <v>0</v>
      </c>
      <c r="R409" s="208">
        <f>Q409*H409</f>
        <v>0</v>
      </c>
      <c r="S409" s="208">
        <v>0</v>
      </c>
      <c r="T409" s="209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0" t="s">
        <v>154</v>
      </c>
      <c r="AT409" s="210" t="s">
        <v>128</v>
      </c>
      <c r="AU409" s="210" t="s">
        <v>133</v>
      </c>
      <c r="AY409" s="19" t="s">
        <v>125</v>
      </c>
      <c r="BE409" s="211">
        <f>IF(N409="základní",J409,0)</f>
        <v>0</v>
      </c>
      <c r="BF409" s="211">
        <f>IF(N409="snížená",J409,0)</f>
        <v>0</v>
      </c>
      <c r="BG409" s="211">
        <f>IF(N409="zákl. přenesená",J409,0)</f>
        <v>0</v>
      </c>
      <c r="BH409" s="211">
        <f>IF(N409="sníž. přenesená",J409,0)</f>
        <v>0</v>
      </c>
      <c r="BI409" s="211">
        <f>IF(N409="nulová",J409,0)</f>
        <v>0</v>
      </c>
      <c r="BJ409" s="19" t="s">
        <v>133</v>
      </c>
      <c r="BK409" s="211">
        <f>ROUND(I409*H409,2)</f>
        <v>0</v>
      </c>
      <c r="BL409" s="19" t="s">
        <v>154</v>
      </c>
      <c r="BM409" s="210" t="s">
        <v>678</v>
      </c>
    </row>
    <row r="410" s="2" customFormat="1">
      <c r="A410" s="40"/>
      <c r="B410" s="41"/>
      <c r="C410" s="42"/>
      <c r="D410" s="212" t="s">
        <v>140</v>
      </c>
      <c r="E410" s="42"/>
      <c r="F410" s="213" t="s">
        <v>679</v>
      </c>
      <c r="G410" s="42"/>
      <c r="H410" s="42"/>
      <c r="I410" s="214"/>
      <c r="J410" s="42"/>
      <c r="K410" s="42"/>
      <c r="L410" s="46"/>
      <c r="M410" s="215"/>
      <c r="N410" s="216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140</v>
      </c>
      <c r="AU410" s="19" t="s">
        <v>133</v>
      </c>
    </row>
    <row r="411" s="2" customFormat="1" ht="16.5" customHeight="1">
      <c r="A411" s="40"/>
      <c r="B411" s="41"/>
      <c r="C411" s="261" t="s">
        <v>680</v>
      </c>
      <c r="D411" s="261" t="s">
        <v>226</v>
      </c>
      <c r="E411" s="262" t="s">
        <v>681</v>
      </c>
      <c r="F411" s="263" t="s">
        <v>682</v>
      </c>
      <c r="G411" s="264" t="s">
        <v>131</v>
      </c>
      <c r="H411" s="265">
        <v>2</v>
      </c>
      <c r="I411" s="266"/>
      <c r="J411" s="267">
        <f>ROUND(I411*H411,2)</f>
        <v>0</v>
      </c>
      <c r="K411" s="263" t="s">
        <v>153</v>
      </c>
      <c r="L411" s="268"/>
      <c r="M411" s="269" t="s">
        <v>19</v>
      </c>
      <c r="N411" s="270" t="s">
        <v>44</v>
      </c>
      <c r="O411" s="86"/>
      <c r="P411" s="208">
        <f>O411*H411</f>
        <v>0</v>
      </c>
      <c r="Q411" s="208">
        <v>0.00025999999999999998</v>
      </c>
      <c r="R411" s="208">
        <f>Q411*H411</f>
        <v>0.00051999999999999995</v>
      </c>
      <c r="S411" s="208">
        <v>0</v>
      </c>
      <c r="T411" s="209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0" t="s">
        <v>319</v>
      </c>
      <c r="AT411" s="210" t="s">
        <v>226</v>
      </c>
      <c r="AU411" s="210" t="s">
        <v>133</v>
      </c>
      <c r="AY411" s="19" t="s">
        <v>125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9" t="s">
        <v>133</v>
      </c>
      <c r="BK411" s="211">
        <f>ROUND(I411*H411,2)</f>
        <v>0</v>
      </c>
      <c r="BL411" s="19" t="s">
        <v>154</v>
      </c>
      <c r="BM411" s="210" t="s">
        <v>683</v>
      </c>
    </row>
    <row r="412" s="2" customFormat="1" ht="16.5" customHeight="1">
      <c r="A412" s="40"/>
      <c r="B412" s="41"/>
      <c r="C412" s="199" t="s">
        <v>684</v>
      </c>
      <c r="D412" s="199" t="s">
        <v>128</v>
      </c>
      <c r="E412" s="200" t="s">
        <v>685</v>
      </c>
      <c r="F412" s="201" t="s">
        <v>686</v>
      </c>
      <c r="G412" s="202" t="s">
        <v>131</v>
      </c>
      <c r="H412" s="203">
        <v>1</v>
      </c>
      <c r="I412" s="204"/>
      <c r="J412" s="205">
        <f>ROUND(I412*H412,2)</f>
        <v>0</v>
      </c>
      <c r="K412" s="201" t="s">
        <v>153</v>
      </c>
      <c r="L412" s="46"/>
      <c r="M412" s="206" t="s">
        <v>19</v>
      </c>
      <c r="N412" s="207" t="s">
        <v>44</v>
      </c>
      <c r="O412" s="86"/>
      <c r="P412" s="208">
        <f>O412*H412</f>
        <v>0</v>
      </c>
      <c r="Q412" s="208">
        <v>0</v>
      </c>
      <c r="R412" s="208">
        <f>Q412*H412</f>
        <v>0</v>
      </c>
      <c r="S412" s="208">
        <v>0</v>
      </c>
      <c r="T412" s="209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0" t="s">
        <v>154</v>
      </c>
      <c r="AT412" s="210" t="s">
        <v>128</v>
      </c>
      <c r="AU412" s="210" t="s">
        <v>133</v>
      </c>
      <c r="AY412" s="19" t="s">
        <v>125</v>
      </c>
      <c r="BE412" s="211">
        <f>IF(N412="základní",J412,0)</f>
        <v>0</v>
      </c>
      <c r="BF412" s="211">
        <f>IF(N412="snížená",J412,0)</f>
        <v>0</v>
      </c>
      <c r="BG412" s="211">
        <f>IF(N412="zákl. přenesená",J412,0)</f>
        <v>0</v>
      </c>
      <c r="BH412" s="211">
        <f>IF(N412="sníž. přenesená",J412,0)</f>
        <v>0</v>
      </c>
      <c r="BI412" s="211">
        <f>IF(N412="nulová",J412,0)</f>
        <v>0</v>
      </c>
      <c r="BJ412" s="19" t="s">
        <v>133</v>
      </c>
      <c r="BK412" s="211">
        <f>ROUND(I412*H412,2)</f>
        <v>0</v>
      </c>
      <c r="BL412" s="19" t="s">
        <v>154</v>
      </c>
      <c r="BM412" s="210" t="s">
        <v>687</v>
      </c>
    </row>
    <row r="413" s="2" customFormat="1">
      <c r="A413" s="40"/>
      <c r="B413" s="41"/>
      <c r="C413" s="42"/>
      <c r="D413" s="212" t="s">
        <v>140</v>
      </c>
      <c r="E413" s="42"/>
      <c r="F413" s="213" t="s">
        <v>688</v>
      </c>
      <c r="G413" s="42"/>
      <c r="H413" s="42"/>
      <c r="I413" s="214"/>
      <c r="J413" s="42"/>
      <c r="K413" s="42"/>
      <c r="L413" s="46"/>
      <c r="M413" s="215"/>
      <c r="N413" s="216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140</v>
      </c>
      <c r="AU413" s="19" t="s">
        <v>133</v>
      </c>
    </row>
    <row r="414" s="2" customFormat="1" ht="16.5" customHeight="1">
      <c r="A414" s="40"/>
      <c r="B414" s="41"/>
      <c r="C414" s="199" t="s">
        <v>689</v>
      </c>
      <c r="D414" s="199" t="s">
        <v>128</v>
      </c>
      <c r="E414" s="200" t="s">
        <v>690</v>
      </c>
      <c r="F414" s="201" t="s">
        <v>691</v>
      </c>
      <c r="G414" s="202" t="s">
        <v>131</v>
      </c>
      <c r="H414" s="203">
        <v>2</v>
      </c>
      <c r="I414" s="204"/>
      <c r="J414" s="205">
        <f>ROUND(I414*H414,2)</f>
        <v>0</v>
      </c>
      <c r="K414" s="201" t="s">
        <v>153</v>
      </c>
      <c r="L414" s="46"/>
      <c r="M414" s="206" t="s">
        <v>19</v>
      </c>
      <c r="N414" s="207" t="s">
        <v>44</v>
      </c>
      <c r="O414" s="86"/>
      <c r="P414" s="208">
        <f>O414*H414</f>
        <v>0</v>
      </c>
      <c r="Q414" s="208">
        <v>0</v>
      </c>
      <c r="R414" s="208">
        <f>Q414*H414</f>
        <v>0</v>
      </c>
      <c r="S414" s="208">
        <v>0</v>
      </c>
      <c r="T414" s="209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0" t="s">
        <v>154</v>
      </c>
      <c r="AT414" s="210" t="s">
        <v>128</v>
      </c>
      <c r="AU414" s="210" t="s">
        <v>133</v>
      </c>
      <c r="AY414" s="19" t="s">
        <v>125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19" t="s">
        <v>133</v>
      </c>
      <c r="BK414" s="211">
        <f>ROUND(I414*H414,2)</f>
        <v>0</v>
      </c>
      <c r="BL414" s="19" t="s">
        <v>154</v>
      </c>
      <c r="BM414" s="210" t="s">
        <v>692</v>
      </c>
    </row>
    <row r="415" s="2" customFormat="1">
      <c r="A415" s="40"/>
      <c r="B415" s="41"/>
      <c r="C415" s="42"/>
      <c r="D415" s="212" t="s">
        <v>140</v>
      </c>
      <c r="E415" s="42"/>
      <c r="F415" s="213" t="s">
        <v>693</v>
      </c>
      <c r="G415" s="42"/>
      <c r="H415" s="42"/>
      <c r="I415" s="214"/>
      <c r="J415" s="42"/>
      <c r="K415" s="42"/>
      <c r="L415" s="46"/>
      <c r="M415" s="215"/>
      <c r="N415" s="216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140</v>
      </c>
      <c r="AU415" s="19" t="s">
        <v>133</v>
      </c>
    </row>
    <row r="416" s="2" customFormat="1" ht="24.15" customHeight="1">
      <c r="A416" s="40"/>
      <c r="B416" s="41"/>
      <c r="C416" s="199" t="s">
        <v>694</v>
      </c>
      <c r="D416" s="199" t="s">
        <v>128</v>
      </c>
      <c r="E416" s="200" t="s">
        <v>695</v>
      </c>
      <c r="F416" s="201" t="s">
        <v>696</v>
      </c>
      <c r="G416" s="202" t="s">
        <v>361</v>
      </c>
      <c r="H416" s="271"/>
      <c r="I416" s="204"/>
      <c r="J416" s="205">
        <f>ROUND(I416*H416,2)</f>
        <v>0</v>
      </c>
      <c r="K416" s="201" t="s">
        <v>19</v>
      </c>
      <c r="L416" s="46"/>
      <c r="M416" s="206" t="s">
        <v>19</v>
      </c>
      <c r="N416" s="207" t="s">
        <v>44</v>
      </c>
      <c r="O416" s="86"/>
      <c r="P416" s="208">
        <f>O416*H416</f>
        <v>0</v>
      </c>
      <c r="Q416" s="208">
        <v>0</v>
      </c>
      <c r="R416" s="208">
        <f>Q416*H416</f>
        <v>0</v>
      </c>
      <c r="S416" s="208">
        <v>0</v>
      </c>
      <c r="T416" s="209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0" t="s">
        <v>154</v>
      </c>
      <c r="AT416" s="210" t="s">
        <v>128</v>
      </c>
      <c r="AU416" s="210" t="s">
        <v>133</v>
      </c>
      <c r="AY416" s="19" t="s">
        <v>125</v>
      </c>
      <c r="BE416" s="211">
        <f>IF(N416="základní",J416,0)</f>
        <v>0</v>
      </c>
      <c r="BF416" s="211">
        <f>IF(N416="snížená",J416,0)</f>
        <v>0</v>
      </c>
      <c r="BG416" s="211">
        <f>IF(N416="zákl. přenesená",J416,0)</f>
        <v>0</v>
      </c>
      <c r="BH416" s="211">
        <f>IF(N416="sníž. přenesená",J416,0)</f>
        <v>0</v>
      </c>
      <c r="BI416" s="211">
        <f>IF(N416="nulová",J416,0)</f>
        <v>0</v>
      </c>
      <c r="BJ416" s="19" t="s">
        <v>133</v>
      </c>
      <c r="BK416" s="211">
        <f>ROUND(I416*H416,2)</f>
        <v>0</v>
      </c>
      <c r="BL416" s="19" t="s">
        <v>154</v>
      </c>
      <c r="BM416" s="210" t="s">
        <v>697</v>
      </c>
    </row>
    <row r="417" s="12" customFormat="1" ht="22.8" customHeight="1">
      <c r="A417" s="12"/>
      <c r="B417" s="183"/>
      <c r="C417" s="184"/>
      <c r="D417" s="185" t="s">
        <v>71</v>
      </c>
      <c r="E417" s="197" t="s">
        <v>698</v>
      </c>
      <c r="F417" s="197" t="s">
        <v>699</v>
      </c>
      <c r="G417" s="184"/>
      <c r="H417" s="184"/>
      <c r="I417" s="187"/>
      <c r="J417" s="198">
        <f>BK417</f>
        <v>0</v>
      </c>
      <c r="K417" s="184"/>
      <c r="L417" s="189"/>
      <c r="M417" s="190"/>
      <c r="N417" s="191"/>
      <c r="O417" s="191"/>
      <c r="P417" s="192">
        <f>SUM(P418:P425)</f>
        <v>0</v>
      </c>
      <c r="Q417" s="191"/>
      <c r="R417" s="192">
        <f>SUM(R418:R425)</f>
        <v>0.01154</v>
      </c>
      <c r="S417" s="191"/>
      <c r="T417" s="193">
        <f>SUM(T418:T425)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94" t="s">
        <v>133</v>
      </c>
      <c r="AT417" s="195" t="s">
        <v>71</v>
      </c>
      <c r="AU417" s="195" t="s">
        <v>77</v>
      </c>
      <c r="AY417" s="194" t="s">
        <v>125</v>
      </c>
      <c r="BK417" s="196">
        <f>SUM(BK418:BK425)</f>
        <v>0</v>
      </c>
    </row>
    <row r="418" s="2" customFormat="1" ht="16.5" customHeight="1">
      <c r="A418" s="40"/>
      <c r="B418" s="41"/>
      <c r="C418" s="199" t="s">
        <v>700</v>
      </c>
      <c r="D418" s="199" t="s">
        <v>128</v>
      </c>
      <c r="E418" s="200" t="s">
        <v>701</v>
      </c>
      <c r="F418" s="201" t="s">
        <v>702</v>
      </c>
      <c r="G418" s="202" t="s">
        <v>131</v>
      </c>
      <c r="H418" s="203">
        <v>2</v>
      </c>
      <c r="I418" s="204"/>
      <c r="J418" s="205">
        <f>ROUND(I418*H418,2)</f>
        <v>0</v>
      </c>
      <c r="K418" s="201" t="s">
        <v>153</v>
      </c>
      <c r="L418" s="46"/>
      <c r="M418" s="206" t="s">
        <v>19</v>
      </c>
      <c r="N418" s="207" t="s">
        <v>44</v>
      </c>
      <c r="O418" s="86"/>
      <c r="P418" s="208">
        <f>O418*H418</f>
        <v>0</v>
      </c>
      <c r="Q418" s="208">
        <v>0</v>
      </c>
      <c r="R418" s="208">
        <f>Q418*H418</f>
        <v>0</v>
      </c>
      <c r="S418" s="208">
        <v>0</v>
      </c>
      <c r="T418" s="209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0" t="s">
        <v>154</v>
      </c>
      <c r="AT418" s="210" t="s">
        <v>128</v>
      </c>
      <c r="AU418" s="210" t="s">
        <v>133</v>
      </c>
      <c r="AY418" s="19" t="s">
        <v>125</v>
      </c>
      <c r="BE418" s="211">
        <f>IF(N418="základní",J418,0)</f>
        <v>0</v>
      </c>
      <c r="BF418" s="211">
        <f>IF(N418="snížená",J418,0)</f>
        <v>0</v>
      </c>
      <c r="BG418" s="211">
        <f>IF(N418="zákl. přenesená",J418,0)</f>
        <v>0</v>
      </c>
      <c r="BH418" s="211">
        <f>IF(N418="sníž. přenesená",J418,0)</f>
        <v>0</v>
      </c>
      <c r="BI418" s="211">
        <f>IF(N418="nulová",J418,0)</f>
        <v>0</v>
      </c>
      <c r="BJ418" s="19" t="s">
        <v>133</v>
      </c>
      <c r="BK418" s="211">
        <f>ROUND(I418*H418,2)</f>
        <v>0</v>
      </c>
      <c r="BL418" s="19" t="s">
        <v>154</v>
      </c>
      <c r="BM418" s="210" t="s">
        <v>703</v>
      </c>
    </row>
    <row r="419" s="2" customFormat="1">
      <c r="A419" s="40"/>
      <c r="B419" s="41"/>
      <c r="C419" s="42"/>
      <c r="D419" s="212" t="s">
        <v>140</v>
      </c>
      <c r="E419" s="42"/>
      <c r="F419" s="213" t="s">
        <v>704</v>
      </c>
      <c r="G419" s="42"/>
      <c r="H419" s="42"/>
      <c r="I419" s="214"/>
      <c r="J419" s="42"/>
      <c r="K419" s="42"/>
      <c r="L419" s="46"/>
      <c r="M419" s="215"/>
      <c r="N419" s="216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140</v>
      </c>
      <c r="AU419" s="19" t="s">
        <v>133</v>
      </c>
    </row>
    <row r="420" s="2" customFormat="1" ht="16.5" customHeight="1">
      <c r="A420" s="40"/>
      <c r="B420" s="41"/>
      <c r="C420" s="261" t="s">
        <v>705</v>
      </c>
      <c r="D420" s="261" t="s">
        <v>226</v>
      </c>
      <c r="E420" s="262" t="s">
        <v>706</v>
      </c>
      <c r="F420" s="263" t="s">
        <v>707</v>
      </c>
      <c r="G420" s="264" t="s">
        <v>131</v>
      </c>
      <c r="H420" s="265">
        <v>2</v>
      </c>
      <c r="I420" s="266"/>
      <c r="J420" s="267">
        <f>ROUND(I420*H420,2)</f>
        <v>0</v>
      </c>
      <c r="K420" s="263" t="s">
        <v>153</v>
      </c>
      <c r="L420" s="268"/>
      <c r="M420" s="269" t="s">
        <v>19</v>
      </c>
      <c r="N420" s="270" t="s">
        <v>44</v>
      </c>
      <c r="O420" s="86"/>
      <c r="P420" s="208">
        <f>O420*H420</f>
        <v>0</v>
      </c>
      <c r="Q420" s="208">
        <v>0.00056999999999999998</v>
      </c>
      <c r="R420" s="208">
        <f>Q420*H420</f>
        <v>0.00114</v>
      </c>
      <c r="S420" s="208">
        <v>0</v>
      </c>
      <c r="T420" s="209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0" t="s">
        <v>319</v>
      </c>
      <c r="AT420" s="210" t="s">
        <v>226</v>
      </c>
      <c r="AU420" s="210" t="s">
        <v>133</v>
      </c>
      <c r="AY420" s="19" t="s">
        <v>125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9" t="s">
        <v>133</v>
      </c>
      <c r="BK420" s="211">
        <f>ROUND(I420*H420,2)</f>
        <v>0</v>
      </c>
      <c r="BL420" s="19" t="s">
        <v>154</v>
      </c>
      <c r="BM420" s="210" t="s">
        <v>708</v>
      </c>
    </row>
    <row r="421" s="2" customFormat="1" ht="16.5" customHeight="1">
      <c r="A421" s="40"/>
      <c r="B421" s="41"/>
      <c r="C421" s="199" t="s">
        <v>709</v>
      </c>
      <c r="D421" s="199" t="s">
        <v>128</v>
      </c>
      <c r="E421" s="200" t="s">
        <v>710</v>
      </c>
      <c r="F421" s="201" t="s">
        <v>711</v>
      </c>
      <c r="G421" s="202" t="s">
        <v>131</v>
      </c>
      <c r="H421" s="203">
        <v>1</v>
      </c>
      <c r="I421" s="204"/>
      <c r="J421" s="205">
        <f>ROUND(I421*H421,2)</f>
        <v>0</v>
      </c>
      <c r="K421" s="201" t="s">
        <v>153</v>
      </c>
      <c r="L421" s="46"/>
      <c r="M421" s="206" t="s">
        <v>19</v>
      </c>
      <c r="N421" s="207" t="s">
        <v>44</v>
      </c>
      <c r="O421" s="86"/>
      <c r="P421" s="208">
        <f>O421*H421</f>
        <v>0</v>
      </c>
      <c r="Q421" s="208">
        <v>0</v>
      </c>
      <c r="R421" s="208">
        <f>Q421*H421</f>
        <v>0</v>
      </c>
      <c r="S421" s="208">
        <v>0</v>
      </c>
      <c r="T421" s="209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0" t="s">
        <v>154</v>
      </c>
      <c r="AT421" s="210" t="s">
        <v>128</v>
      </c>
      <c r="AU421" s="210" t="s">
        <v>133</v>
      </c>
      <c r="AY421" s="19" t="s">
        <v>125</v>
      </c>
      <c r="BE421" s="211">
        <f>IF(N421="základní",J421,0)</f>
        <v>0</v>
      </c>
      <c r="BF421" s="211">
        <f>IF(N421="snížená",J421,0)</f>
        <v>0</v>
      </c>
      <c r="BG421" s="211">
        <f>IF(N421="zákl. přenesená",J421,0)</f>
        <v>0</v>
      </c>
      <c r="BH421" s="211">
        <f>IF(N421="sníž. přenesená",J421,0)</f>
        <v>0</v>
      </c>
      <c r="BI421" s="211">
        <f>IF(N421="nulová",J421,0)</f>
        <v>0</v>
      </c>
      <c r="BJ421" s="19" t="s">
        <v>133</v>
      </c>
      <c r="BK421" s="211">
        <f>ROUND(I421*H421,2)</f>
        <v>0</v>
      </c>
      <c r="BL421" s="19" t="s">
        <v>154</v>
      </c>
      <c r="BM421" s="210" t="s">
        <v>712</v>
      </c>
    </row>
    <row r="422" s="2" customFormat="1">
      <c r="A422" s="40"/>
      <c r="B422" s="41"/>
      <c r="C422" s="42"/>
      <c r="D422" s="212" t="s">
        <v>140</v>
      </c>
      <c r="E422" s="42"/>
      <c r="F422" s="213" t="s">
        <v>713</v>
      </c>
      <c r="G422" s="42"/>
      <c r="H422" s="42"/>
      <c r="I422" s="214"/>
      <c r="J422" s="42"/>
      <c r="K422" s="42"/>
      <c r="L422" s="46"/>
      <c r="M422" s="215"/>
      <c r="N422" s="216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140</v>
      </c>
      <c r="AU422" s="19" t="s">
        <v>133</v>
      </c>
    </row>
    <row r="423" s="2" customFormat="1" ht="16.5" customHeight="1">
      <c r="A423" s="40"/>
      <c r="B423" s="41"/>
      <c r="C423" s="261" t="s">
        <v>714</v>
      </c>
      <c r="D423" s="261" t="s">
        <v>226</v>
      </c>
      <c r="E423" s="262" t="s">
        <v>715</v>
      </c>
      <c r="F423" s="263" t="s">
        <v>716</v>
      </c>
      <c r="G423" s="264" t="s">
        <v>131</v>
      </c>
      <c r="H423" s="265">
        <v>1</v>
      </c>
      <c r="I423" s="266"/>
      <c r="J423" s="267">
        <f>ROUND(I423*H423,2)</f>
        <v>0</v>
      </c>
      <c r="K423" s="263" t="s">
        <v>153</v>
      </c>
      <c r="L423" s="268"/>
      <c r="M423" s="269" t="s">
        <v>19</v>
      </c>
      <c r="N423" s="270" t="s">
        <v>44</v>
      </c>
      <c r="O423" s="86"/>
      <c r="P423" s="208">
        <f>O423*H423</f>
        <v>0</v>
      </c>
      <c r="Q423" s="208">
        <v>0.0104</v>
      </c>
      <c r="R423" s="208">
        <f>Q423*H423</f>
        <v>0.0104</v>
      </c>
      <c r="S423" s="208">
        <v>0</v>
      </c>
      <c r="T423" s="209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0" t="s">
        <v>319</v>
      </c>
      <c r="AT423" s="210" t="s">
        <v>226</v>
      </c>
      <c r="AU423" s="210" t="s">
        <v>133</v>
      </c>
      <c r="AY423" s="19" t="s">
        <v>125</v>
      </c>
      <c r="BE423" s="211">
        <f>IF(N423="základní",J423,0)</f>
        <v>0</v>
      </c>
      <c r="BF423" s="211">
        <f>IF(N423="snížená",J423,0)</f>
        <v>0</v>
      </c>
      <c r="BG423" s="211">
        <f>IF(N423="zákl. přenesená",J423,0)</f>
        <v>0</v>
      </c>
      <c r="BH423" s="211">
        <f>IF(N423="sníž. přenesená",J423,0)</f>
        <v>0</v>
      </c>
      <c r="BI423" s="211">
        <f>IF(N423="nulová",J423,0)</f>
        <v>0</v>
      </c>
      <c r="BJ423" s="19" t="s">
        <v>133</v>
      </c>
      <c r="BK423" s="211">
        <f>ROUND(I423*H423,2)</f>
        <v>0</v>
      </c>
      <c r="BL423" s="19" t="s">
        <v>154</v>
      </c>
      <c r="BM423" s="210" t="s">
        <v>717</v>
      </c>
    </row>
    <row r="424" s="2" customFormat="1" ht="24.15" customHeight="1">
      <c r="A424" s="40"/>
      <c r="B424" s="41"/>
      <c r="C424" s="199" t="s">
        <v>718</v>
      </c>
      <c r="D424" s="199" t="s">
        <v>128</v>
      </c>
      <c r="E424" s="200" t="s">
        <v>719</v>
      </c>
      <c r="F424" s="201" t="s">
        <v>720</v>
      </c>
      <c r="G424" s="202" t="s">
        <v>361</v>
      </c>
      <c r="H424" s="271"/>
      <c r="I424" s="204"/>
      <c r="J424" s="205">
        <f>ROUND(I424*H424,2)</f>
        <v>0</v>
      </c>
      <c r="K424" s="201" t="s">
        <v>153</v>
      </c>
      <c r="L424" s="46"/>
      <c r="M424" s="206" t="s">
        <v>19</v>
      </c>
      <c r="N424" s="207" t="s">
        <v>44</v>
      </c>
      <c r="O424" s="86"/>
      <c r="P424" s="208">
        <f>O424*H424</f>
        <v>0</v>
      </c>
      <c r="Q424" s="208">
        <v>0</v>
      </c>
      <c r="R424" s="208">
        <f>Q424*H424</f>
        <v>0</v>
      </c>
      <c r="S424" s="208">
        <v>0</v>
      </c>
      <c r="T424" s="209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0" t="s">
        <v>154</v>
      </c>
      <c r="AT424" s="210" t="s">
        <v>128</v>
      </c>
      <c r="AU424" s="210" t="s">
        <v>133</v>
      </c>
      <c r="AY424" s="19" t="s">
        <v>125</v>
      </c>
      <c r="BE424" s="211">
        <f>IF(N424="základní",J424,0)</f>
        <v>0</v>
      </c>
      <c r="BF424" s="211">
        <f>IF(N424="snížená",J424,0)</f>
        <v>0</v>
      </c>
      <c r="BG424" s="211">
        <f>IF(N424="zákl. přenesená",J424,0)</f>
        <v>0</v>
      </c>
      <c r="BH424" s="211">
        <f>IF(N424="sníž. přenesená",J424,0)</f>
        <v>0</v>
      </c>
      <c r="BI424" s="211">
        <f>IF(N424="nulová",J424,0)</f>
        <v>0</v>
      </c>
      <c r="BJ424" s="19" t="s">
        <v>133</v>
      </c>
      <c r="BK424" s="211">
        <f>ROUND(I424*H424,2)</f>
        <v>0</v>
      </c>
      <c r="BL424" s="19" t="s">
        <v>154</v>
      </c>
      <c r="BM424" s="210" t="s">
        <v>721</v>
      </c>
    </row>
    <row r="425" s="2" customFormat="1">
      <c r="A425" s="40"/>
      <c r="B425" s="41"/>
      <c r="C425" s="42"/>
      <c r="D425" s="212" t="s">
        <v>140</v>
      </c>
      <c r="E425" s="42"/>
      <c r="F425" s="213" t="s">
        <v>722</v>
      </c>
      <c r="G425" s="42"/>
      <c r="H425" s="42"/>
      <c r="I425" s="214"/>
      <c r="J425" s="42"/>
      <c r="K425" s="42"/>
      <c r="L425" s="46"/>
      <c r="M425" s="215"/>
      <c r="N425" s="216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140</v>
      </c>
      <c r="AU425" s="19" t="s">
        <v>133</v>
      </c>
    </row>
    <row r="426" s="12" customFormat="1" ht="22.8" customHeight="1">
      <c r="A426" s="12"/>
      <c r="B426" s="183"/>
      <c r="C426" s="184"/>
      <c r="D426" s="185" t="s">
        <v>71</v>
      </c>
      <c r="E426" s="197" t="s">
        <v>723</v>
      </c>
      <c r="F426" s="197" t="s">
        <v>724</v>
      </c>
      <c r="G426" s="184"/>
      <c r="H426" s="184"/>
      <c r="I426" s="187"/>
      <c r="J426" s="198">
        <f>BK426</f>
        <v>0</v>
      </c>
      <c r="K426" s="184"/>
      <c r="L426" s="189"/>
      <c r="M426" s="190"/>
      <c r="N426" s="191"/>
      <c r="O426" s="191"/>
      <c r="P426" s="192">
        <f>SUM(P427:P431)</f>
        <v>0</v>
      </c>
      <c r="Q426" s="191"/>
      <c r="R426" s="192">
        <f>SUM(R427:R431)</f>
        <v>0.0027899999999999999</v>
      </c>
      <c r="S426" s="191"/>
      <c r="T426" s="193">
        <f>SUM(T427:T431)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194" t="s">
        <v>133</v>
      </c>
      <c r="AT426" s="195" t="s">
        <v>71</v>
      </c>
      <c r="AU426" s="195" t="s">
        <v>77</v>
      </c>
      <c r="AY426" s="194" t="s">
        <v>125</v>
      </c>
      <c r="BK426" s="196">
        <f>SUM(BK427:BK431)</f>
        <v>0</v>
      </c>
    </row>
    <row r="427" s="2" customFormat="1" ht="24.15" customHeight="1">
      <c r="A427" s="40"/>
      <c r="B427" s="41"/>
      <c r="C427" s="199" t="s">
        <v>725</v>
      </c>
      <c r="D427" s="199" t="s">
        <v>128</v>
      </c>
      <c r="E427" s="200" t="s">
        <v>726</v>
      </c>
      <c r="F427" s="201" t="s">
        <v>727</v>
      </c>
      <c r="G427" s="202" t="s">
        <v>131</v>
      </c>
      <c r="H427" s="203">
        <v>3</v>
      </c>
      <c r="I427" s="204"/>
      <c r="J427" s="205">
        <f>ROUND(I427*H427,2)</f>
        <v>0</v>
      </c>
      <c r="K427" s="201" t="s">
        <v>153</v>
      </c>
      <c r="L427" s="46"/>
      <c r="M427" s="206" t="s">
        <v>19</v>
      </c>
      <c r="N427" s="207" t="s">
        <v>44</v>
      </c>
      <c r="O427" s="86"/>
      <c r="P427" s="208">
        <f>O427*H427</f>
        <v>0</v>
      </c>
      <c r="Q427" s="208">
        <v>3.0000000000000001E-05</v>
      </c>
      <c r="R427" s="208">
        <f>Q427*H427</f>
        <v>9.0000000000000006E-05</v>
      </c>
      <c r="S427" s="208">
        <v>0</v>
      </c>
      <c r="T427" s="209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0" t="s">
        <v>154</v>
      </c>
      <c r="AT427" s="210" t="s">
        <v>128</v>
      </c>
      <c r="AU427" s="210" t="s">
        <v>133</v>
      </c>
      <c r="AY427" s="19" t="s">
        <v>125</v>
      </c>
      <c r="BE427" s="211">
        <f>IF(N427="základní",J427,0)</f>
        <v>0</v>
      </c>
      <c r="BF427" s="211">
        <f>IF(N427="snížená",J427,0)</f>
        <v>0</v>
      </c>
      <c r="BG427" s="211">
        <f>IF(N427="zákl. přenesená",J427,0)</f>
        <v>0</v>
      </c>
      <c r="BH427" s="211">
        <f>IF(N427="sníž. přenesená",J427,0)</f>
        <v>0</v>
      </c>
      <c r="BI427" s="211">
        <f>IF(N427="nulová",J427,0)</f>
        <v>0</v>
      </c>
      <c r="BJ427" s="19" t="s">
        <v>133</v>
      </c>
      <c r="BK427" s="211">
        <f>ROUND(I427*H427,2)</f>
        <v>0</v>
      </c>
      <c r="BL427" s="19" t="s">
        <v>154</v>
      </c>
      <c r="BM427" s="210" t="s">
        <v>728</v>
      </c>
    </row>
    <row r="428" s="2" customFormat="1">
      <c r="A428" s="40"/>
      <c r="B428" s="41"/>
      <c r="C428" s="42"/>
      <c r="D428" s="212" t="s">
        <v>140</v>
      </c>
      <c r="E428" s="42"/>
      <c r="F428" s="213" t="s">
        <v>729</v>
      </c>
      <c r="G428" s="42"/>
      <c r="H428" s="42"/>
      <c r="I428" s="214"/>
      <c r="J428" s="42"/>
      <c r="K428" s="42"/>
      <c r="L428" s="46"/>
      <c r="M428" s="215"/>
      <c r="N428" s="216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140</v>
      </c>
      <c r="AU428" s="19" t="s">
        <v>133</v>
      </c>
    </row>
    <row r="429" s="2" customFormat="1" ht="16.5" customHeight="1">
      <c r="A429" s="40"/>
      <c r="B429" s="41"/>
      <c r="C429" s="261" t="s">
        <v>730</v>
      </c>
      <c r="D429" s="261" t="s">
        <v>226</v>
      </c>
      <c r="E429" s="262" t="s">
        <v>731</v>
      </c>
      <c r="F429" s="263" t="s">
        <v>732</v>
      </c>
      <c r="G429" s="264" t="s">
        <v>131</v>
      </c>
      <c r="H429" s="265">
        <v>3</v>
      </c>
      <c r="I429" s="266"/>
      <c r="J429" s="267">
        <f>ROUND(I429*H429,2)</f>
        <v>0</v>
      </c>
      <c r="K429" s="263" t="s">
        <v>153</v>
      </c>
      <c r="L429" s="268"/>
      <c r="M429" s="269" t="s">
        <v>19</v>
      </c>
      <c r="N429" s="270" t="s">
        <v>44</v>
      </c>
      <c r="O429" s="86"/>
      <c r="P429" s="208">
        <f>O429*H429</f>
        <v>0</v>
      </c>
      <c r="Q429" s="208">
        <v>0.00089999999999999998</v>
      </c>
      <c r="R429" s="208">
        <f>Q429*H429</f>
        <v>0.0027000000000000001</v>
      </c>
      <c r="S429" s="208">
        <v>0</v>
      </c>
      <c r="T429" s="209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0" t="s">
        <v>319</v>
      </c>
      <c r="AT429" s="210" t="s">
        <v>226</v>
      </c>
      <c r="AU429" s="210" t="s">
        <v>133</v>
      </c>
      <c r="AY429" s="19" t="s">
        <v>125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19" t="s">
        <v>133</v>
      </c>
      <c r="BK429" s="211">
        <f>ROUND(I429*H429,2)</f>
        <v>0</v>
      </c>
      <c r="BL429" s="19" t="s">
        <v>154</v>
      </c>
      <c r="BM429" s="210" t="s">
        <v>733</v>
      </c>
    </row>
    <row r="430" s="2" customFormat="1" ht="24.15" customHeight="1">
      <c r="A430" s="40"/>
      <c r="B430" s="41"/>
      <c r="C430" s="199" t="s">
        <v>734</v>
      </c>
      <c r="D430" s="199" t="s">
        <v>128</v>
      </c>
      <c r="E430" s="200" t="s">
        <v>735</v>
      </c>
      <c r="F430" s="201" t="s">
        <v>736</v>
      </c>
      <c r="G430" s="202" t="s">
        <v>361</v>
      </c>
      <c r="H430" s="271"/>
      <c r="I430" s="204"/>
      <c r="J430" s="205">
        <f>ROUND(I430*H430,2)</f>
        <v>0</v>
      </c>
      <c r="K430" s="201" t="s">
        <v>153</v>
      </c>
      <c r="L430" s="46"/>
      <c r="M430" s="206" t="s">
        <v>19</v>
      </c>
      <c r="N430" s="207" t="s">
        <v>44</v>
      </c>
      <c r="O430" s="86"/>
      <c r="P430" s="208">
        <f>O430*H430</f>
        <v>0</v>
      </c>
      <c r="Q430" s="208">
        <v>0</v>
      </c>
      <c r="R430" s="208">
        <f>Q430*H430</f>
        <v>0</v>
      </c>
      <c r="S430" s="208">
        <v>0</v>
      </c>
      <c r="T430" s="209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0" t="s">
        <v>154</v>
      </c>
      <c r="AT430" s="210" t="s">
        <v>128</v>
      </c>
      <c r="AU430" s="210" t="s">
        <v>133</v>
      </c>
      <c r="AY430" s="19" t="s">
        <v>125</v>
      </c>
      <c r="BE430" s="211">
        <f>IF(N430="základní",J430,0)</f>
        <v>0</v>
      </c>
      <c r="BF430" s="211">
        <f>IF(N430="snížená",J430,0)</f>
        <v>0</v>
      </c>
      <c r="BG430" s="211">
        <f>IF(N430="zákl. přenesená",J430,0)</f>
        <v>0</v>
      </c>
      <c r="BH430" s="211">
        <f>IF(N430="sníž. přenesená",J430,0)</f>
        <v>0</v>
      </c>
      <c r="BI430" s="211">
        <f>IF(N430="nulová",J430,0)</f>
        <v>0</v>
      </c>
      <c r="BJ430" s="19" t="s">
        <v>133</v>
      </c>
      <c r="BK430" s="211">
        <f>ROUND(I430*H430,2)</f>
        <v>0</v>
      </c>
      <c r="BL430" s="19" t="s">
        <v>154</v>
      </c>
      <c r="BM430" s="210" t="s">
        <v>737</v>
      </c>
    </row>
    <row r="431" s="2" customFormat="1">
      <c r="A431" s="40"/>
      <c r="B431" s="41"/>
      <c r="C431" s="42"/>
      <c r="D431" s="212" t="s">
        <v>140</v>
      </c>
      <c r="E431" s="42"/>
      <c r="F431" s="213" t="s">
        <v>738</v>
      </c>
      <c r="G431" s="42"/>
      <c r="H431" s="42"/>
      <c r="I431" s="214"/>
      <c r="J431" s="42"/>
      <c r="K431" s="42"/>
      <c r="L431" s="46"/>
      <c r="M431" s="215"/>
      <c r="N431" s="216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140</v>
      </c>
      <c r="AU431" s="19" t="s">
        <v>133</v>
      </c>
    </row>
    <row r="432" s="12" customFormat="1" ht="22.8" customHeight="1">
      <c r="A432" s="12"/>
      <c r="B432" s="183"/>
      <c r="C432" s="184"/>
      <c r="D432" s="185" t="s">
        <v>71</v>
      </c>
      <c r="E432" s="197" t="s">
        <v>739</v>
      </c>
      <c r="F432" s="197" t="s">
        <v>740</v>
      </c>
      <c r="G432" s="184"/>
      <c r="H432" s="184"/>
      <c r="I432" s="187"/>
      <c r="J432" s="198">
        <f>BK432</f>
        <v>0</v>
      </c>
      <c r="K432" s="184"/>
      <c r="L432" s="189"/>
      <c r="M432" s="190"/>
      <c r="N432" s="191"/>
      <c r="O432" s="191"/>
      <c r="P432" s="192">
        <f>SUM(P433:P472)</f>
        <v>0</v>
      </c>
      <c r="Q432" s="191"/>
      <c r="R432" s="192">
        <f>SUM(R433:R472)</f>
        <v>0.070310000000000011</v>
      </c>
      <c r="S432" s="191"/>
      <c r="T432" s="193">
        <f>SUM(T433:T472)</f>
        <v>0.17075000000000001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194" t="s">
        <v>133</v>
      </c>
      <c r="AT432" s="195" t="s">
        <v>71</v>
      </c>
      <c r="AU432" s="195" t="s">
        <v>77</v>
      </c>
      <c r="AY432" s="194" t="s">
        <v>125</v>
      </c>
      <c r="BK432" s="196">
        <f>SUM(BK433:BK472)</f>
        <v>0</v>
      </c>
    </row>
    <row r="433" s="2" customFormat="1" ht="16.5" customHeight="1">
      <c r="A433" s="40"/>
      <c r="B433" s="41"/>
      <c r="C433" s="199" t="s">
        <v>741</v>
      </c>
      <c r="D433" s="199" t="s">
        <v>128</v>
      </c>
      <c r="E433" s="200" t="s">
        <v>742</v>
      </c>
      <c r="F433" s="201" t="s">
        <v>743</v>
      </c>
      <c r="G433" s="202" t="s">
        <v>131</v>
      </c>
      <c r="H433" s="203">
        <v>6</v>
      </c>
      <c r="I433" s="204"/>
      <c r="J433" s="205">
        <f>ROUND(I433*H433,2)</f>
        <v>0</v>
      </c>
      <c r="K433" s="201" t="s">
        <v>153</v>
      </c>
      <c r="L433" s="46"/>
      <c r="M433" s="206" t="s">
        <v>19</v>
      </c>
      <c r="N433" s="207" t="s">
        <v>44</v>
      </c>
      <c r="O433" s="86"/>
      <c r="P433" s="208">
        <f>O433*H433</f>
        <v>0</v>
      </c>
      <c r="Q433" s="208">
        <v>0</v>
      </c>
      <c r="R433" s="208">
        <f>Q433*H433</f>
        <v>0</v>
      </c>
      <c r="S433" s="208">
        <v>0.001</v>
      </c>
      <c r="T433" s="209">
        <f>S433*H433</f>
        <v>0.0060000000000000001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0" t="s">
        <v>154</v>
      </c>
      <c r="AT433" s="210" t="s">
        <v>128</v>
      </c>
      <c r="AU433" s="210" t="s">
        <v>133</v>
      </c>
      <c r="AY433" s="19" t="s">
        <v>125</v>
      </c>
      <c r="BE433" s="211">
        <f>IF(N433="základní",J433,0)</f>
        <v>0</v>
      </c>
      <c r="BF433" s="211">
        <f>IF(N433="snížená",J433,0)</f>
        <v>0</v>
      </c>
      <c r="BG433" s="211">
        <f>IF(N433="zákl. přenesená",J433,0)</f>
        <v>0</v>
      </c>
      <c r="BH433" s="211">
        <f>IF(N433="sníž. přenesená",J433,0)</f>
        <v>0</v>
      </c>
      <c r="BI433" s="211">
        <f>IF(N433="nulová",J433,0)</f>
        <v>0</v>
      </c>
      <c r="BJ433" s="19" t="s">
        <v>133</v>
      </c>
      <c r="BK433" s="211">
        <f>ROUND(I433*H433,2)</f>
        <v>0</v>
      </c>
      <c r="BL433" s="19" t="s">
        <v>154</v>
      </c>
      <c r="BM433" s="210" t="s">
        <v>744</v>
      </c>
    </row>
    <row r="434" s="2" customFormat="1">
      <c r="A434" s="40"/>
      <c r="B434" s="41"/>
      <c r="C434" s="42"/>
      <c r="D434" s="212" t="s">
        <v>140</v>
      </c>
      <c r="E434" s="42"/>
      <c r="F434" s="213" t="s">
        <v>745</v>
      </c>
      <c r="G434" s="42"/>
      <c r="H434" s="42"/>
      <c r="I434" s="214"/>
      <c r="J434" s="42"/>
      <c r="K434" s="42"/>
      <c r="L434" s="46"/>
      <c r="M434" s="215"/>
      <c r="N434" s="216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140</v>
      </c>
      <c r="AU434" s="19" t="s">
        <v>133</v>
      </c>
    </row>
    <row r="435" s="2" customFormat="1" ht="16.5" customHeight="1">
      <c r="A435" s="40"/>
      <c r="B435" s="41"/>
      <c r="C435" s="199" t="s">
        <v>746</v>
      </c>
      <c r="D435" s="199" t="s">
        <v>128</v>
      </c>
      <c r="E435" s="200" t="s">
        <v>747</v>
      </c>
      <c r="F435" s="201" t="s">
        <v>748</v>
      </c>
      <c r="G435" s="202" t="s">
        <v>131</v>
      </c>
      <c r="H435" s="203">
        <v>1</v>
      </c>
      <c r="I435" s="204"/>
      <c r="J435" s="205">
        <f>ROUND(I435*H435,2)</f>
        <v>0</v>
      </c>
      <c r="K435" s="201" t="s">
        <v>153</v>
      </c>
      <c r="L435" s="46"/>
      <c r="M435" s="206" t="s">
        <v>19</v>
      </c>
      <c r="N435" s="207" t="s">
        <v>44</v>
      </c>
      <c r="O435" s="86"/>
      <c r="P435" s="208">
        <f>O435*H435</f>
        <v>0</v>
      </c>
      <c r="Q435" s="208">
        <v>0</v>
      </c>
      <c r="R435" s="208">
        <f>Q435*H435</f>
        <v>0</v>
      </c>
      <c r="S435" s="208">
        <v>0.0030000000000000001</v>
      </c>
      <c r="T435" s="209">
        <f>S435*H435</f>
        <v>0.0030000000000000001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0" t="s">
        <v>154</v>
      </c>
      <c r="AT435" s="210" t="s">
        <v>128</v>
      </c>
      <c r="AU435" s="210" t="s">
        <v>133</v>
      </c>
      <c r="AY435" s="19" t="s">
        <v>125</v>
      </c>
      <c r="BE435" s="211">
        <f>IF(N435="základní",J435,0)</f>
        <v>0</v>
      </c>
      <c r="BF435" s="211">
        <f>IF(N435="snížená",J435,0)</f>
        <v>0</v>
      </c>
      <c r="BG435" s="211">
        <f>IF(N435="zákl. přenesená",J435,0)</f>
        <v>0</v>
      </c>
      <c r="BH435" s="211">
        <f>IF(N435="sníž. přenesená",J435,0)</f>
        <v>0</v>
      </c>
      <c r="BI435" s="211">
        <f>IF(N435="nulová",J435,0)</f>
        <v>0</v>
      </c>
      <c r="BJ435" s="19" t="s">
        <v>133</v>
      </c>
      <c r="BK435" s="211">
        <f>ROUND(I435*H435,2)</f>
        <v>0</v>
      </c>
      <c r="BL435" s="19" t="s">
        <v>154</v>
      </c>
      <c r="BM435" s="210" t="s">
        <v>749</v>
      </c>
    </row>
    <row r="436" s="2" customFormat="1">
      <c r="A436" s="40"/>
      <c r="B436" s="41"/>
      <c r="C436" s="42"/>
      <c r="D436" s="212" t="s">
        <v>140</v>
      </c>
      <c r="E436" s="42"/>
      <c r="F436" s="213" t="s">
        <v>750</v>
      </c>
      <c r="G436" s="42"/>
      <c r="H436" s="42"/>
      <c r="I436" s="214"/>
      <c r="J436" s="42"/>
      <c r="K436" s="42"/>
      <c r="L436" s="46"/>
      <c r="M436" s="215"/>
      <c r="N436" s="216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140</v>
      </c>
      <c r="AU436" s="19" t="s">
        <v>133</v>
      </c>
    </row>
    <row r="437" s="2" customFormat="1" ht="24.15" customHeight="1">
      <c r="A437" s="40"/>
      <c r="B437" s="41"/>
      <c r="C437" s="199" t="s">
        <v>751</v>
      </c>
      <c r="D437" s="199" t="s">
        <v>128</v>
      </c>
      <c r="E437" s="200" t="s">
        <v>752</v>
      </c>
      <c r="F437" s="201" t="s">
        <v>753</v>
      </c>
      <c r="G437" s="202" t="s">
        <v>131</v>
      </c>
      <c r="H437" s="203">
        <v>20</v>
      </c>
      <c r="I437" s="204"/>
      <c r="J437" s="205">
        <f>ROUND(I437*H437,2)</f>
        <v>0</v>
      </c>
      <c r="K437" s="201" t="s">
        <v>153</v>
      </c>
      <c r="L437" s="46"/>
      <c r="M437" s="206" t="s">
        <v>19</v>
      </c>
      <c r="N437" s="207" t="s">
        <v>44</v>
      </c>
      <c r="O437" s="86"/>
      <c r="P437" s="208">
        <f>O437*H437</f>
        <v>0</v>
      </c>
      <c r="Q437" s="208">
        <v>0</v>
      </c>
      <c r="R437" s="208">
        <f>Q437*H437</f>
        <v>0</v>
      </c>
      <c r="S437" s="208">
        <v>0</v>
      </c>
      <c r="T437" s="209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0" t="s">
        <v>154</v>
      </c>
      <c r="AT437" s="210" t="s">
        <v>128</v>
      </c>
      <c r="AU437" s="210" t="s">
        <v>133</v>
      </c>
      <c r="AY437" s="19" t="s">
        <v>125</v>
      </c>
      <c r="BE437" s="211">
        <f>IF(N437="základní",J437,0)</f>
        <v>0</v>
      </c>
      <c r="BF437" s="211">
        <f>IF(N437="snížená",J437,0)</f>
        <v>0</v>
      </c>
      <c r="BG437" s="211">
        <f>IF(N437="zákl. přenesená",J437,0)</f>
        <v>0</v>
      </c>
      <c r="BH437" s="211">
        <f>IF(N437="sníž. přenesená",J437,0)</f>
        <v>0</v>
      </c>
      <c r="BI437" s="211">
        <f>IF(N437="nulová",J437,0)</f>
        <v>0</v>
      </c>
      <c r="BJ437" s="19" t="s">
        <v>133</v>
      </c>
      <c r="BK437" s="211">
        <f>ROUND(I437*H437,2)</f>
        <v>0</v>
      </c>
      <c r="BL437" s="19" t="s">
        <v>154</v>
      </c>
      <c r="BM437" s="210" t="s">
        <v>754</v>
      </c>
    </row>
    <row r="438" s="2" customFormat="1">
      <c r="A438" s="40"/>
      <c r="B438" s="41"/>
      <c r="C438" s="42"/>
      <c r="D438" s="212" t="s">
        <v>140</v>
      </c>
      <c r="E438" s="42"/>
      <c r="F438" s="213" t="s">
        <v>755</v>
      </c>
      <c r="G438" s="42"/>
      <c r="H438" s="42"/>
      <c r="I438" s="214"/>
      <c r="J438" s="42"/>
      <c r="K438" s="42"/>
      <c r="L438" s="46"/>
      <c r="M438" s="215"/>
      <c r="N438" s="216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140</v>
      </c>
      <c r="AU438" s="19" t="s">
        <v>133</v>
      </c>
    </row>
    <row r="439" s="2" customFormat="1" ht="16.5" customHeight="1">
      <c r="A439" s="40"/>
      <c r="B439" s="41"/>
      <c r="C439" s="199" t="s">
        <v>756</v>
      </c>
      <c r="D439" s="199" t="s">
        <v>128</v>
      </c>
      <c r="E439" s="200" t="s">
        <v>757</v>
      </c>
      <c r="F439" s="201" t="s">
        <v>758</v>
      </c>
      <c r="G439" s="202" t="s">
        <v>152</v>
      </c>
      <c r="H439" s="203">
        <v>8.8439999999999994</v>
      </c>
      <c r="I439" s="204"/>
      <c r="J439" s="205">
        <f>ROUND(I439*H439,2)</f>
        <v>0</v>
      </c>
      <c r="K439" s="201" t="s">
        <v>153</v>
      </c>
      <c r="L439" s="46"/>
      <c r="M439" s="206" t="s">
        <v>19</v>
      </c>
      <c r="N439" s="207" t="s">
        <v>44</v>
      </c>
      <c r="O439" s="86"/>
      <c r="P439" s="208">
        <f>O439*H439</f>
        <v>0</v>
      </c>
      <c r="Q439" s="208">
        <v>0</v>
      </c>
      <c r="R439" s="208">
        <f>Q439*H439</f>
        <v>0</v>
      </c>
      <c r="S439" s="208">
        <v>0</v>
      </c>
      <c r="T439" s="209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0" t="s">
        <v>154</v>
      </c>
      <c r="AT439" s="210" t="s">
        <v>128</v>
      </c>
      <c r="AU439" s="210" t="s">
        <v>133</v>
      </c>
      <c r="AY439" s="19" t="s">
        <v>125</v>
      </c>
      <c r="BE439" s="211">
        <f>IF(N439="základní",J439,0)</f>
        <v>0</v>
      </c>
      <c r="BF439" s="211">
        <f>IF(N439="snížená",J439,0)</f>
        <v>0</v>
      </c>
      <c r="BG439" s="211">
        <f>IF(N439="zákl. přenesená",J439,0)</f>
        <v>0</v>
      </c>
      <c r="BH439" s="211">
        <f>IF(N439="sníž. přenesená",J439,0)</f>
        <v>0</v>
      </c>
      <c r="BI439" s="211">
        <f>IF(N439="nulová",J439,0)</f>
        <v>0</v>
      </c>
      <c r="BJ439" s="19" t="s">
        <v>133</v>
      </c>
      <c r="BK439" s="211">
        <f>ROUND(I439*H439,2)</f>
        <v>0</v>
      </c>
      <c r="BL439" s="19" t="s">
        <v>154</v>
      </c>
      <c r="BM439" s="210" t="s">
        <v>759</v>
      </c>
    </row>
    <row r="440" s="2" customFormat="1">
      <c r="A440" s="40"/>
      <c r="B440" s="41"/>
      <c r="C440" s="42"/>
      <c r="D440" s="212" t="s">
        <v>140</v>
      </c>
      <c r="E440" s="42"/>
      <c r="F440" s="213" t="s">
        <v>760</v>
      </c>
      <c r="G440" s="42"/>
      <c r="H440" s="42"/>
      <c r="I440" s="214"/>
      <c r="J440" s="42"/>
      <c r="K440" s="42"/>
      <c r="L440" s="46"/>
      <c r="M440" s="215"/>
      <c r="N440" s="216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140</v>
      </c>
      <c r="AU440" s="19" t="s">
        <v>133</v>
      </c>
    </row>
    <row r="441" s="13" customFormat="1">
      <c r="A441" s="13"/>
      <c r="B441" s="217"/>
      <c r="C441" s="218"/>
      <c r="D441" s="219" t="s">
        <v>142</v>
      </c>
      <c r="E441" s="220" t="s">
        <v>19</v>
      </c>
      <c r="F441" s="221" t="s">
        <v>761</v>
      </c>
      <c r="G441" s="218"/>
      <c r="H441" s="222">
        <v>8.8439999999999994</v>
      </c>
      <c r="I441" s="223"/>
      <c r="J441" s="218"/>
      <c r="K441" s="218"/>
      <c r="L441" s="224"/>
      <c r="M441" s="225"/>
      <c r="N441" s="226"/>
      <c r="O441" s="226"/>
      <c r="P441" s="226"/>
      <c r="Q441" s="226"/>
      <c r="R441" s="226"/>
      <c r="S441" s="226"/>
      <c r="T441" s="22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28" t="s">
        <v>142</v>
      </c>
      <c r="AU441" s="228" t="s">
        <v>133</v>
      </c>
      <c r="AV441" s="13" t="s">
        <v>133</v>
      </c>
      <c r="AW441" s="13" t="s">
        <v>33</v>
      </c>
      <c r="AX441" s="13" t="s">
        <v>77</v>
      </c>
      <c r="AY441" s="228" t="s">
        <v>125</v>
      </c>
    </row>
    <row r="442" s="2" customFormat="1" ht="24.15" customHeight="1">
      <c r="A442" s="40"/>
      <c r="B442" s="41"/>
      <c r="C442" s="199" t="s">
        <v>762</v>
      </c>
      <c r="D442" s="199" t="s">
        <v>128</v>
      </c>
      <c r="E442" s="200" t="s">
        <v>763</v>
      </c>
      <c r="F442" s="201" t="s">
        <v>764</v>
      </c>
      <c r="G442" s="202" t="s">
        <v>131</v>
      </c>
      <c r="H442" s="203">
        <v>14</v>
      </c>
      <c r="I442" s="204"/>
      <c r="J442" s="205">
        <f>ROUND(I442*H442,2)</f>
        <v>0</v>
      </c>
      <c r="K442" s="201" t="s">
        <v>153</v>
      </c>
      <c r="L442" s="46"/>
      <c r="M442" s="206" t="s">
        <v>19</v>
      </c>
      <c r="N442" s="207" t="s">
        <v>44</v>
      </c>
      <c r="O442" s="86"/>
      <c r="P442" s="208">
        <f>O442*H442</f>
        <v>0</v>
      </c>
      <c r="Q442" s="208">
        <v>0</v>
      </c>
      <c r="R442" s="208">
        <f>Q442*H442</f>
        <v>0</v>
      </c>
      <c r="S442" s="208">
        <v>0.001</v>
      </c>
      <c r="T442" s="209">
        <f>S442*H442</f>
        <v>0.014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0" t="s">
        <v>154</v>
      </c>
      <c r="AT442" s="210" t="s">
        <v>128</v>
      </c>
      <c r="AU442" s="210" t="s">
        <v>133</v>
      </c>
      <c r="AY442" s="19" t="s">
        <v>125</v>
      </c>
      <c r="BE442" s="211">
        <f>IF(N442="základní",J442,0)</f>
        <v>0</v>
      </c>
      <c r="BF442" s="211">
        <f>IF(N442="snížená",J442,0)</f>
        <v>0</v>
      </c>
      <c r="BG442" s="211">
        <f>IF(N442="zákl. přenesená",J442,0)</f>
        <v>0</v>
      </c>
      <c r="BH442" s="211">
        <f>IF(N442="sníž. přenesená",J442,0)</f>
        <v>0</v>
      </c>
      <c r="BI442" s="211">
        <f>IF(N442="nulová",J442,0)</f>
        <v>0</v>
      </c>
      <c r="BJ442" s="19" t="s">
        <v>133</v>
      </c>
      <c r="BK442" s="211">
        <f>ROUND(I442*H442,2)</f>
        <v>0</v>
      </c>
      <c r="BL442" s="19" t="s">
        <v>154</v>
      </c>
      <c r="BM442" s="210" t="s">
        <v>765</v>
      </c>
    </row>
    <row r="443" s="2" customFormat="1">
      <c r="A443" s="40"/>
      <c r="B443" s="41"/>
      <c r="C443" s="42"/>
      <c r="D443" s="212" t="s">
        <v>140</v>
      </c>
      <c r="E443" s="42"/>
      <c r="F443" s="213" t="s">
        <v>766</v>
      </c>
      <c r="G443" s="42"/>
      <c r="H443" s="42"/>
      <c r="I443" s="214"/>
      <c r="J443" s="42"/>
      <c r="K443" s="42"/>
      <c r="L443" s="46"/>
      <c r="M443" s="215"/>
      <c r="N443" s="216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140</v>
      </c>
      <c r="AU443" s="19" t="s">
        <v>133</v>
      </c>
    </row>
    <row r="444" s="2" customFormat="1" ht="24.15" customHeight="1">
      <c r="A444" s="40"/>
      <c r="B444" s="41"/>
      <c r="C444" s="199" t="s">
        <v>767</v>
      </c>
      <c r="D444" s="199" t="s">
        <v>128</v>
      </c>
      <c r="E444" s="200" t="s">
        <v>768</v>
      </c>
      <c r="F444" s="201" t="s">
        <v>769</v>
      </c>
      <c r="G444" s="202" t="s">
        <v>131</v>
      </c>
      <c r="H444" s="203">
        <v>9</v>
      </c>
      <c r="I444" s="204"/>
      <c r="J444" s="205">
        <f>ROUND(I444*H444,2)</f>
        <v>0</v>
      </c>
      <c r="K444" s="201" t="s">
        <v>19</v>
      </c>
      <c r="L444" s="46"/>
      <c r="M444" s="206" t="s">
        <v>19</v>
      </c>
      <c r="N444" s="207" t="s">
        <v>44</v>
      </c>
      <c r="O444" s="86"/>
      <c r="P444" s="208">
        <f>O444*H444</f>
        <v>0</v>
      </c>
      <c r="Q444" s="208">
        <v>0</v>
      </c>
      <c r="R444" s="208">
        <f>Q444*H444</f>
        <v>0</v>
      </c>
      <c r="S444" s="208">
        <v>0</v>
      </c>
      <c r="T444" s="209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0" t="s">
        <v>154</v>
      </c>
      <c r="AT444" s="210" t="s">
        <v>128</v>
      </c>
      <c r="AU444" s="210" t="s">
        <v>133</v>
      </c>
      <c r="AY444" s="19" t="s">
        <v>125</v>
      </c>
      <c r="BE444" s="211">
        <f>IF(N444="základní",J444,0)</f>
        <v>0</v>
      </c>
      <c r="BF444" s="211">
        <f>IF(N444="snížená",J444,0)</f>
        <v>0</v>
      </c>
      <c r="BG444" s="211">
        <f>IF(N444="zákl. přenesená",J444,0)</f>
        <v>0</v>
      </c>
      <c r="BH444" s="211">
        <f>IF(N444="sníž. přenesená",J444,0)</f>
        <v>0</v>
      </c>
      <c r="BI444" s="211">
        <f>IF(N444="nulová",J444,0)</f>
        <v>0</v>
      </c>
      <c r="BJ444" s="19" t="s">
        <v>133</v>
      </c>
      <c r="BK444" s="211">
        <f>ROUND(I444*H444,2)</f>
        <v>0</v>
      </c>
      <c r="BL444" s="19" t="s">
        <v>154</v>
      </c>
      <c r="BM444" s="210" t="s">
        <v>770</v>
      </c>
    </row>
    <row r="445" s="2" customFormat="1" ht="24.15" customHeight="1">
      <c r="A445" s="40"/>
      <c r="B445" s="41"/>
      <c r="C445" s="199" t="s">
        <v>771</v>
      </c>
      <c r="D445" s="199" t="s">
        <v>128</v>
      </c>
      <c r="E445" s="200" t="s">
        <v>772</v>
      </c>
      <c r="F445" s="201" t="s">
        <v>773</v>
      </c>
      <c r="G445" s="202" t="s">
        <v>131</v>
      </c>
      <c r="H445" s="203">
        <v>5</v>
      </c>
      <c r="I445" s="204"/>
      <c r="J445" s="205">
        <f>ROUND(I445*H445,2)</f>
        <v>0</v>
      </c>
      <c r="K445" s="201" t="s">
        <v>19</v>
      </c>
      <c r="L445" s="46"/>
      <c r="M445" s="206" t="s">
        <v>19</v>
      </c>
      <c r="N445" s="207" t="s">
        <v>44</v>
      </c>
      <c r="O445" s="86"/>
      <c r="P445" s="208">
        <f>O445*H445</f>
        <v>0</v>
      </c>
      <c r="Q445" s="208">
        <v>0</v>
      </c>
      <c r="R445" s="208">
        <f>Q445*H445</f>
        <v>0</v>
      </c>
      <c r="S445" s="208">
        <v>0</v>
      </c>
      <c r="T445" s="209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0" t="s">
        <v>154</v>
      </c>
      <c r="AT445" s="210" t="s">
        <v>128</v>
      </c>
      <c r="AU445" s="210" t="s">
        <v>133</v>
      </c>
      <c r="AY445" s="19" t="s">
        <v>125</v>
      </c>
      <c r="BE445" s="211">
        <f>IF(N445="základní",J445,0)</f>
        <v>0</v>
      </c>
      <c r="BF445" s="211">
        <f>IF(N445="snížená",J445,0)</f>
        <v>0</v>
      </c>
      <c r="BG445" s="211">
        <f>IF(N445="zákl. přenesená",J445,0)</f>
        <v>0</v>
      </c>
      <c r="BH445" s="211">
        <f>IF(N445="sníž. přenesená",J445,0)</f>
        <v>0</v>
      </c>
      <c r="BI445" s="211">
        <f>IF(N445="nulová",J445,0)</f>
        <v>0</v>
      </c>
      <c r="BJ445" s="19" t="s">
        <v>133</v>
      </c>
      <c r="BK445" s="211">
        <f>ROUND(I445*H445,2)</f>
        <v>0</v>
      </c>
      <c r="BL445" s="19" t="s">
        <v>154</v>
      </c>
      <c r="BM445" s="210" t="s">
        <v>774</v>
      </c>
    </row>
    <row r="446" s="2" customFormat="1" ht="21.75" customHeight="1">
      <c r="A446" s="40"/>
      <c r="B446" s="41"/>
      <c r="C446" s="261" t="s">
        <v>775</v>
      </c>
      <c r="D446" s="261" t="s">
        <v>226</v>
      </c>
      <c r="E446" s="262" t="s">
        <v>776</v>
      </c>
      <c r="F446" s="263" t="s">
        <v>777</v>
      </c>
      <c r="G446" s="264" t="s">
        <v>131</v>
      </c>
      <c r="H446" s="265">
        <v>1</v>
      </c>
      <c r="I446" s="266"/>
      <c r="J446" s="267">
        <f>ROUND(I446*H446,2)</f>
        <v>0</v>
      </c>
      <c r="K446" s="263" t="s">
        <v>138</v>
      </c>
      <c r="L446" s="268"/>
      <c r="M446" s="269" t="s">
        <v>19</v>
      </c>
      <c r="N446" s="270" t="s">
        <v>44</v>
      </c>
      <c r="O446" s="86"/>
      <c r="P446" s="208">
        <f>O446*H446</f>
        <v>0</v>
      </c>
      <c r="Q446" s="208">
        <v>0.042999999999999997</v>
      </c>
      <c r="R446" s="208">
        <f>Q446*H446</f>
        <v>0.042999999999999997</v>
      </c>
      <c r="S446" s="208">
        <v>0</v>
      </c>
      <c r="T446" s="209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0" t="s">
        <v>319</v>
      </c>
      <c r="AT446" s="210" t="s">
        <v>226</v>
      </c>
      <c r="AU446" s="210" t="s">
        <v>133</v>
      </c>
      <c r="AY446" s="19" t="s">
        <v>125</v>
      </c>
      <c r="BE446" s="211">
        <f>IF(N446="základní",J446,0)</f>
        <v>0</v>
      </c>
      <c r="BF446" s="211">
        <f>IF(N446="snížená",J446,0)</f>
        <v>0</v>
      </c>
      <c r="BG446" s="211">
        <f>IF(N446="zákl. přenesená",J446,0)</f>
        <v>0</v>
      </c>
      <c r="BH446" s="211">
        <f>IF(N446="sníž. přenesená",J446,0)</f>
        <v>0</v>
      </c>
      <c r="BI446" s="211">
        <f>IF(N446="nulová",J446,0)</f>
        <v>0</v>
      </c>
      <c r="BJ446" s="19" t="s">
        <v>133</v>
      </c>
      <c r="BK446" s="211">
        <f>ROUND(I446*H446,2)</f>
        <v>0</v>
      </c>
      <c r="BL446" s="19" t="s">
        <v>154</v>
      </c>
      <c r="BM446" s="210" t="s">
        <v>778</v>
      </c>
    </row>
    <row r="447" s="2" customFormat="1" ht="16.5" customHeight="1">
      <c r="A447" s="40"/>
      <c r="B447" s="41"/>
      <c r="C447" s="199" t="s">
        <v>779</v>
      </c>
      <c r="D447" s="199" t="s">
        <v>128</v>
      </c>
      <c r="E447" s="200" t="s">
        <v>780</v>
      </c>
      <c r="F447" s="201" t="s">
        <v>781</v>
      </c>
      <c r="G447" s="202" t="s">
        <v>131</v>
      </c>
      <c r="H447" s="203">
        <v>5</v>
      </c>
      <c r="I447" s="204"/>
      <c r="J447" s="205">
        <f>ROUND(I447*H447,2)</f>
        <v>0</v>
      </c>
      <c r="K447" s="201" t="s">
        <v>19</v>
      </c>
      <c r="L447" s="46"/>
      <c r="M447" s="206" t="s">
        <v>19</v>
      </c>
      <c r="N447" s="207" t="s">
        <v>44</v>
      </c>
      <c r="O447" s="86"/>
      <c r="P447" s="208">
        <f>O447*H447</f>
        <v>0</v>
      </c>
      <c r="Q447" s="208">
        <v>0</v>
      </c>
      <c r="R447" s="208">
        <f>Q447*H447</f>
        <v>0</v>
      </c>
      <c r="S447" s="208">
        <v>0</v>
      </c>
      <c r="T447" s="209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0" t="s">
        <v>154</v>
      </c>
      <c r="AT447" s="210" t="s">
        <v>128</v>
      </c>
      <c r="AU447" s="210" t="s">
        <v>133</v>
      </c>
      <c r="AY447" s="19" t="s">
        <v>125</v>
      </c>
      <c r="BE447" s="211">
        <f>IF(N447="základní",J447,0)</f>
        <v>0</v>
      </c>
      <c r="BF447" s="211">
        <f>IF(N447="snížená",J447,0)</f>
        <v>0</v>
      </c>
      <c r="BG447" s="211">
        <f>IF(N447="zákl. přenesená",J447,0)</f>
        <v>0</v>
      </c>
      <c r="BH447" s="211">
        <f>IF(N447="sníž. přenesená",J447,0)</f>
        <v>0</v>
      </c>
      <c r="BI447" s="211">
        <f>IF(N447="nulová",J447,0)</f>
        <v>0</v>
      </c>
      <c r="BJ447" s="19" t="s">
        <v>133</v>
      </c>
      <c r="BK447" s="211">
        <f>ROUND(I447*H447,2)</f>
        <v>0</v>
      </c>
      <c r="BL447" s="19" t="s">
        <v>154</v>
      </c>
      <c r="BM447" s="210" t="s">
        <v>782</v>
      </c>
    </row>
    <row r="448" s="2" customFormat="1" ht="16.5" customHeight="1">
      <c r="A448" s="40"/>
      <c r="B448" s="41"/>
      <c r="C448" s="199" t="s">
        <v>783</v>
      </c>
      <c r="D448" s="199" t="s">
        <v>128</v>
      </c>
      <c r="E448" s="200" t="s">
        <v>784</v>
      </c>
      <c r="F448" s="201" t="s">
        <v>785</v>
      </c>
      <c r="G448" s="202" t="s">
        <v>131</v>
      </c>
      <c r="H448" s="203">
        <v>7</v>
      </c>
      <c r="I448" s="204"/>
      <c r="J448" s="205">
        <f>ROUND(I448*H448,2)</f>
        <v>0</v>
      </c>
      <c r="K448" s="201" t="s">
        <v>19</v>
      </c>
      <c r="L448" s="46"/>
      <c r="M448" s="206" t="s">
        <v>19</v>
      </c>
      <c r="N448" s="207" t="s">
        <v>44</v>
      </c>
      <c r="O448" s="86"/>
      <c r="P448" s="208">
        <f>O448*H448</f>
        <v>0</v>
      </c>
      <c r="Q448" s="208">
        <v>0</v>
      </c>
      <c r="R448" s="208">
        <f>Q448*H448</f>
        <v>0</v>
      </c>
      <c r="S448" s="208">
        <v>0.00044999999999999999</v>
      </c>
      <c r="T448" s="209">
        <f>S448*H448</f>
        <v>0.00315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0" t="s">
        <v>154</v>
      </c>
      <c r="AT448" s="210" t="s">
        <v>128</v>
      </c>
      <c r="AU448" s="210" t="s">
        <v>133</v>
      </c>
      <c r="AY448" s="19" t="s">
        <v>125</v>
      </c>
      <c r="BE448" s="211">
        <f>IF(N448="základní",J448,0)</f>
        <v>0</v>
      </c>
      <c r="BF448" s="211">
        <f>IF(N448="snížená",J448,0)</f>
        <v>0</v>
      </c>
      <c r="BG448" s="211">
        <f>IF(N448="zákl. přenesená",J448,0)</f>
        <v>0</v>
      </c>
      <c r="BH448" s="211">
        <f>IF(N448="sníž. přenesená",J448,0)</f>
        <v>0</v>
      </c>
      <c r="BI448" s="211">
        <f>IF(N448="nulová",J448,0)</f>
        <v>0</v>
      </c>
      <c r="BJ448" s="19" t="s">
        <v>133</v>
      </c>
      <c r="BK448" s="211">
        <f>ROUND(I448*H448,2)</f>
        <v>0</v>
      </c>
      <c r="BL448" s="19" t="s">
        <v>154</v>
      </c>
      <c r="BM448" s="210" t="s">
        <v>786</v>
      </c>
    </row>
    <row r="449" s="2" customFormat="1" ht="16.5" customHeight="1">
      <c r="A449" s="40"/>
      <c r="B449" s="41"/>
      <c r="C449" s="199" t="s">
        <v>787</v>
      </c>
      <c r="D449" s="199" t="s">
        <v>128</v>
      </c>
      <c r="E449" s="200" t="s">
        <v>788</v>
      </c>
      <c r="F449" s="201" t="s">
        <v>789</v>
      </c>
      <c r="G449" s="202" t="s">
        <v>131</v>
      </c>
      <c r="H449" s="203">
        <v>2</v>
      </c>
      <c r="I449" s="204"/>
      <c r="J449" s="205">
        <f>ROUND(I449*H449,2)</f>
        <v>0</v>
      </c>
      <c r="K449" s="201" t="s">
        <v>153</v>
      </c>
      <c r="L449" s="46"/>
      <c r="M449" s="206" t="s">
        <v>19</v>
      </c>
      <c r="N449" s="207" t="s">
        <v>44</v>
      </c>
      <c r="O449" s="86"/>
      <c r="P449" s="208">
        <f>O449*H449</f>
        <v>0</v>
      </c>
      <c r="Q449" s="208">
        <v>0</v>
      </c>
      <c r="R449" s="208">
        <f>Q449*H449</f>
        <v>0</v>
      </c>
      <c r="S449" s="208">
        <v>0.00029999999999999997</v>
      </c>
      <c r="T449" s="209">
        <f>S449*H449</f>
        <v>0.00059999999999999995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0" t="s">
        <v>154</v>
      </c>
      <c r="AT449" s="210" t="s">
        <v>128</v>
      </c>
      <c r="AU449" s="210" t="s">
        <v>133</v>
      </c>
      <c r="AY449" s="19" t="s">
        <v>125</v>
      </c>
      <c r="BE449" s="211">
        <f>IF(N449="základní",J449,0)</f>
        <v>0</v>
      </c>
      <c r="BF449" s="211">
        <f>IF(N449="snížená",J449,0)</f>
        <v>0</v>
      </c>
      <c r="BG449" s="211">
        <f>IF(N449="zákl. přenesená",J449,0)</f>
        <v>0</v>
      </c>
      <c r="BH449" s="211">
        <f>IF(N449="sníž. přenesená",J449,0)</f>
        <v>0</v>
      </c>
      <c r="BI449" s="211">
        <f>IF(N449="nulová",J449,0)</f>
        <v>0</v>
      </c>
      <c r="BJ449" s="19" t="s">
        <v>133</v>
      </c>
      <c r="BK449" s="211">
        <f>ROUND(I449*H449,2)</f>
        <v>0</v>
      </c>
      <c r="BL449" s="19" t="s">
        <v>154</v>
      </c>
      <c r="BM449" s="210" t="s">
        <v>790</v>
      </c>
    </row>
    <row r="450" s="2" customFormat="1">
      <c r="A450" s="40"/>
      <c r="B450" s="41"/>
      <c r="C450" s="42"/>
      <c r="D450" s="212" t="s">
        <v>140</v>
      </c>
      <c r="E450" s="42"/>
      <c r="F450" s="213" t="s">
        <v>791</v>
      </c>
      <c r="G450" s="42"/>
      <c r="H450" s="42"/>
      <c r="I450" s="214"/>
      <c r="J450" s="42"/>
      <c r="K450" s="42"/>
      <c r="L450" s="46"/>
      <c r="M450" s="215"/>
      <c r="N450" s="216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140</v>
      </c>
      <c r="AU450" s="19" t="s">
        <v>133</v>
      </c>
    </row>
    <row r="451" s="13" customFormat="1">
      <c r="A451" s="13"/>
      <c r="B451" s="217"/>
      <c r="C451" s="218"/>
      <c r="D451" s="219" t="s">
        <v>142</v>
      </c>
      <c r="E451" s="220" t="s">
        <v>19</v>
      </c>
      <c r="F451" s="221" t="s">
        <v>792</v>
      </c>
      <c r="G451" s="218"/>
      <c r="H451" s="222">
        <v>2</v>
      </c>
      <c r="I451" s="223"/>
      <c r="J451" s="218"/>
      <c r="K451" s="218"/>
      <c r="L451" s="224"/>
      <c r="M451" s="225"/>
      <c r="N451" s="226"/>
      <c r="O451" s="226"/>
      <c r="P451" s="226"/>
      <c r="Q451" s="226"/>
      <c r="R451" s="226"/>
      <c r="S451" s="226"/>
      <c r="T451" s="22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28" t="s">
        <v>142</v>
      </c>
      <c r="AU451" s="228" t="s">
        <v>133</v>
      </c>
      <c r="AV451" s="13" t="s">
        <v>133</v>
      </c>
      <c r="AW451" s="13" t="s">
        <v>33</v>
      </c>
      <c r="AX451" s="13" t="s">
        <v>77</v>
      </c>
      <c r="AY451" s="228" t="s">
        <v>125</v>
      </c>
    </row>
    <row r="452" s="2" customFormat="1" ht="24.15" customHeight="1">
      <c r="A452" s="40"/>
      <c r="B452" s="41"/>
      <c r="C452" s="199" t="s">
        <v>793</v>
      </c>
      <c r="D452" s="199" t="s">
        <v>128</v>
      </c>
      <c r="E452" s="200" t="s">
        <v>794</v>
      </c>
      <c r="F452" s="201" t="s">
        <v>795</v>
      </c>
      <c r="G452" s="202" t="s">
        <v>137</v>
      </c>
      <c r="H452" s="203">
        <v>62</v>
      </c>
      <c r="I452" s="204"/>
      <c r="J452" s="205">
        <f>ROUND(I452*H452,2)</f>
        <v>0</v>
      </c>
      <c r="K452" s="201" t="s">
        <v>796</v>
      </c>
      <c r="L452" s="46"/>
      <c r="M452" s="206" t="s">
        <v>19</v>
      </c>
      <c r="N452" s="207" t="s">
        <v>44</v>
      </c>
      <c r="O452" s="86"/>
      <c r="P452" s="208">
        <f>O452*H452</f>
        <v>0</v>
      </c>
      <c r="Q452" s="208">
        <v>0</v>
      </c>
      <c r="R452" s="208">
        <f>Q452*H452</f>
        <v>0</v>
      </c>
      <c r="S452" s="208">
        <v>0</v>
      </c>
      <c r="T452" s="209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0" t="s">
        <v>154</v>
      </c>
      <c r="AT452" s="210" t="s">
        <v>128</v>
      </c>
      <c r="AU452" s="210" t="s">
        <v>133</v>
      </c>
      <c r="AY452" s="19" t="s">
        <v>125</v>
      </c>
      <c r="BE452" s="211">
        <f>IF(N452="základní",J452,0)</f>
        <v>0</v>
      </c>
      <c r="BF452" s="211">
        <f>IF(N452="snížená",J452,0)</f>
        <v>0</v>
      </c>
      <c r="BG452" s="211">
        <f>IF(N452="zákl. přenesená",J452,0)</f>
        <v>0</v>
      </c>
      <c r="BH452" s="211">
        <f>IF(N452="sníž. přenesená",J452,0)</f>
        <v>0</v>
      </c>
      <c r="BI452" s="211">
        <f>IF(N452="nulová",J452,0)</f>
        <v>0</v>
      </c>
      <c r="BJ452" s="19" t="s">
        <v>133</v>
      </c>
      <c r="BK452" s="211">
        <f>ROUND(I452*H452,2)</f>
        <v>0</v>
      </c>
      <c r="BL452" s="19" t="s">
        <v>154</v>
      </c>
      <c r="BM452" s="210" t="s">
        <v>797</v>
      </c>
    </row>
    <row r="453" s="2" customFormat="1">
      <c r="A453" s="40"/>
      <c r="B453" s="41"/>
      <c r="C453" s="42"/>
      <c r="D453" s="212" t="s">
        <v>140</v>
      </c>
      <c r="E453" s="42"/>
      <c r="F453" s="213" t="s">
        <v>798</v>
      </c>
      <c r="G453" s="42"/>
      <c r="H453" s="42"/>
      <c r="I453" s="214"/>
      <c r="J453" s="42"/>
      <c r="K453" s="42"/>
      <c r="L453" s="46"/>
      <c r="M453" s="215"/>
      <c r="N453" s="216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140</v>
      </c>
      <c r="AU453" s="19" t="s">
        <v>133</v>
      </c>
    </row>
    <row r="454" s="2" customFormat="1" ht="16.5" customHeight="1">
      <c r="A454" s="40"/>
      <c r="B454" s="41"/>
      <c r="C454" s="261" t="s">
        <v>799</v>
      </c>
      <c r="D454" s="261" t="s">
        <v>226</v>
      </c>
      <c r="E454" s="262" t="s">
        <v>800</v>
      </c>
      <c r="F454" s="263" t="s">
        <v>801</v>
      </c>
      <c r="G454" s="264" t="s">
        <v>137</v>
      </c>
      <c r="H454" s="265">
        <v>62</v>
      </c>
      <c r="I454" s="266"/>
      <c r="J454" s="267">
        <f>ROUND(I454*H454,2)</f>
        <v>0</v>
      </c>
      <c r="K454" s="263" t="s">
        <v>796</v>
      </c>
      <c r="L454" s="268"/>
      <c r="M454" s="269" t="s">
        <v>19</v>
      </c>
      <c r="N454" s="270" t="s">
        <v>44</v>
      </c>
      <c r="O454" s="86"/>
      <c r="P454" s="208">
        <f>O454*H454</f>
        <v>0</v>
      </c>
      <c r="Q454" s="208">
        <v>0.00027</v>
      </c>
      <c r="R454" s="208">
        <f>Q454*H454</f>
        <v>0.016740000000000001</v>
      </c>
      <c r="S454" s="208">
        <v>0</v>
      </c>
      <c r="T454" s="209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0" t="s">
        <v>319</v>
      </c>
      <c r="AT454" s="210" t="s">
        <v>226</v>
      </c>
      <c r="AU454" s="210" t="s">
        <v>133</v>
      </c>
      <c r="AY454" s="19" t="s">
        <v>125</v>
      </c>
      <c r="BE454" s="211">
        <f>IF(N454="základní",J454,0)</f>
        <v>0</v>
      </c>
      <c r="BF454" s="211">
        <f>IF(N454="snížená",J454,0)</f>
        <v>0</v>
      </c>
      <c r="BG454" s="211">
        <f>IF(N454="zákl. přenesená",J454,0)</f>
        <v>0</v>
      </c>
      <c r="BH454" s="211">
        <f>IF(N454="sníž. přenesená",J454,0)</f>
        <v>0</v>
      </c>
      <c r="BI454" s="211">
        <f>IF(N454="nulová",J454,0)</f>
        <v>0</v>
      </c>
      <c r="BJ454" s="19" t="s">
        <v>133</v>
      </c>
      <c r="BK454" s="211">
        <f>ROUND(I454*H454,2)</f>
        <v>0</v>
      </c>
      <c r="BL454" s="19" t="s">
        <v>154</v>
      </c>
      <c r="BM454" s="210" t="s">
        <v>802</v>
      </c>
    </row>
    <row r="455" s="2" customFormat="1" ht="16.5" customHeight="1">
      <c r="A455" s="40"/>
      <c r="B455" s="41"/>
      <c r="C455" s="199" t="s">
        <v>803</v>
      </c>
      <c r="D455" s="199" t="s">
        <v>128</v>
      </c>
      <c r="E455" s="200" t="s">
        <v>804</v>
      </c>
      <c r="F455" s="201" t="s">
        <v>805</v>
      </c>
      <c r="G455" s="202" t="s">
        <v>131</v>
      </c>
      <c r="H455" s="203">
        <v>6</v>
      </c>
      <c r="I455" s="204"/>
      <c r="J455" s="205">
        <f>ROUND(I455*H455,2)</f>
        <v>0</v>
      </c>
      <c r="K455" s="201" t="s">
        <v>153</v>
      </c>
      <c r="L455" s="46"/>
      <c r="M455" s="206" t="s">
        <v>19</v>
      </c>
      <c r="N455" s="207" t="s">
        <v>44</v>
      </c>
      <c r="O455" s="86"/>
      <c r="P455" s="208">
        <f>O455*H455</f>
        <v>0</v>
      </c>
      <c r="Q455" s="208">
        <v>0</v>
      </c>
      <c r="R455" s="208">
        <f>Q455*H455</f>
        <v>0</v>
      </c>
      <c r="S455" s="208">
        <v>0.024</v>
      </c>
      <c r="T455" s="209">
        <f>S455*H455</f>
        <v>0.14400000000000002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0" t="s">
        <v>154</v>
      </c>
      <c r="AT455" s="210" t="s">
        <v>128</v>
      </c>
      <c r="AU455" s="210" t="s">
        <v>133</v>
      </c>
      <c r="AY455" s="19" t="s">
        <v>125</v>
      </c>
      <c r="BE455" s="211">
        <f>IF(N455="základní",J455,0)</f>
        <v>0</v>
      </c>
      <c r="BF455" s="211">
        <f>IF(N455="snížená",J455,0)</f>
        <v>0</v>
      </c>
      <c r="BG455" s="211">
        <f>IF(N455="zákl. přenesená",J455,0)</f>
        <v>0</v>
      </c>
      <c r="BH455" s="211">
        <f>IF(N455="sníž. přenesená",J455,0)</f>
        <v>0</v>
      </c>
      <c r="BI455" s="211">
        <f>IF(N455="nulová",J455,0)</f>
        <v>0</v>
      </c>
      <c r="BJ455" s="19" t="s">
        <v>133</v>
      </c>
      <c r="BK455" s="211">
        <f>ROUND(I455*H455,2)</f>
        <v>0</v>
      </c>
      <c r="BL455" s="19" t="s">
        <v>154</v>
      </c>
      <c r="BM455" s="210" t="s">
        <v>806</v>
      </c>
    </row>
    <row r="456" s="2" customFormat="1">
      <c r="A456" s="40"/>
      <c r="B456" s="41"/>
      <c r="C456" s="42"/>
      <c r="D456" s="212" t="s">
        <v>140</v>
      </c>
      <c r="E456" s="42"/>
      <c r="F456" s="213" t="s">
        <v>807</v>
      </c>
      <c r="G456" s="42"/>
      <c r="H456" s="42"/>
      <c r="I456" s="214"/>
      <c r="J456" s="42"/>
      <c r="K456" s="42"/>
      <c r="L456" s="46"/>
      <c r="M456" s="215"/>
      <c r="N456" s="216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140</v>
      </c>
      <c r="AU456" s="19" t="s">
        <v>133</v>
      </c>
    </row>
    <row r="457" s="2" customFormat="1" ht="16.5" customHeight="1">
      <c r="A457" s="40"/>
      <c r="B457" s="41"/>
      <c r="C457" s="199" t="s">
        <v>808</v>
      </c>
      <c r="D457" s="199" t="s">
        <v>128</v>
      </c>
      <c r="E457" s="200" t="s">
        <v>809</v>
      </c>
      <c r="F457" s="201" t="s">
        <v>810</v>
      </c>
      <c r="G457" s="202" t="s">
        <v>131</v>
      </c>
      <c r="H457" s="203">
        <v>18</v>
      </c>
      <c r="I457" s="204"/>
      <c r="J457" s="205">
        <f>ROUND(I457*H457,2)</f>
        <v>0</v>
      </c>
      <c r="K457" s="201" t="s">
        <v>153</v>
      </c>
      <c r="L457" s="46"/>
      <c r="M457" s="206" t="s">
        <v>19</v>
      </c>
      <c r="N457" s="207" t="s">
        <v>44</v>
      </c>
      <c r="O457" s="86"/>
      <c r="P457" s="208">
        <f>O457*H457</f>
        <v>0</v>
      </c>
      <c r="Q457" s="208">
        <v>0</v>
      </c>
      <c r="R457" s="208">
        <f>Q457*H457</f>
        <v>0</v>
      </c>
      <c r="S457" s="208">
        <v>0</v>
      </c>
      <c r="T457" s="209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0" t="s">
        <v>154</v>
      </c>
      <c r="AT457" s="210" t="s">
        <v>128</v>
      </c>
      <c r="AU457" s="210" t="s">
        <v>133</v>
      </c>
      <c r="AY457" s="19" t="s">
        <v>125</v>
      </c>
      <c r="BE457" s="211">
        <f>IF(N457="základní",J457,0)</f>
        <v>0</v>
      </c>
      <c r="BF457" s="211">
        <f>IF(N457="snížená",J457,0)</f>
        <v>0</v>
      </c>
      <c r="BG457" s="211">
        <f>IF(N457="zákl. přenesená",J457,0)</f>
        <v>0</v>
      </c>
      <c r="BH457" s="211">
        <f>IF(N457="sníž. přenesená",J457,0)</f>
        <v>0</v>
      </c>
      <c r="BI457" s="211">
        <f>IF(N457="nulová",J457,0)</f>
        <v>0</v>
      </c>
      <c r="BJ457" s="19" t="s">
        <v>133</v>
      </c>
      <c r="BK457" s="211">
        <f>ROUND(I457*H457,2)</f>
        <v>0</v>
      </c>
      <c r="BL457" s="19" t="s">
        <v>154</v>
      </c>
      <c r="BM457" s="210" t="s">
        <v>811</v>
      </c>
    </row>
    <row r="458" s="2" customFormat="1">
      <c r="A458" s="40"/>
      <c r="B458" s="41"/>
      <c r="C458" s="42"/>
      <c r="D458" s="212" t="s">
        <v>140</v>
      </c>
      <c r="E458" s="42"/>
      <c r="F458" s="213" t="s">
        <v>812</v>
      </c>
      <c r="G458" s="42"/>
      <c r="H458" s="42"/>
      <c r="I458" s="214"/>
      <c r="J458" s="42"/>
      <c r="K458" s="42"/>
      <c r="L458" s="46"/>
      <c r="M458" s="215"/>
      <c r="N458" s="216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140</v>
      </c>
      <c r="AU458" s="19" t="s">
        <v>133</v>
      </c>
    </row>
    <row r="459" s="2" customFormat="1" ht="24.15" customHeight="1">
      <c r="A459" s="40"/>
      <c r="B459" s="41"/>
      <c r="C459" s="199" t="s">
        <v>813</v>
      </c>
      <c r="D459" s="199" t="s">
        <v>128</v>
      </c>
      <c r="E459" s="200" t="s">
        <v>814</v>
      </c>
      <c r="F459" s="201" t="s">
        <v>815</v>
      </c>
      <c r="G459" s="202" t="s">
        <v>131</v>
      </c>
      <c r="H459" s="203">
        <v>3</v>
      </c>
      <c r="I459" s="204"/>
      <c r="J459" s="205">
        <f>ROUND(I459*H459,2)</f>
        <v>0</v>
      </c>
      <c r="K459" s="201" t="s">
        <v>19</v>
      </c>
      <c r="L459" s="46"/>
      <c r="M459" s="206" t="s">
        <v>19</v>
      </c>
      <c r="N459" s="207" t="s">
        <v>44</v>
      </c>
      <c r="O459" s="86"/>
      <c r="P459" s="208">
        <f>O459*H459</f>
        <v>0</v>
      </c>
      <c r="Q459" s="208">
        <v>0</v>
      </c>
      <c r="R459" s="208">
        <f>Q459*H459</f>
        <v>0</v>
      </c>
      <c r="S459" s="208">
        <v>0</v>
      </c>
      <c r="T459" s="209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0" t="s">
        <v>154</v>
      </c>
      <c r="AT459" s="210" t="s">
        <v>128</v>
      </c>
      <c r="AU459" s="210" t="s">
        <v>133</v>
      </c>
      <c r="AY459" s="19" t="s">
        <v>125</v>
      </c>
      <c r="BE459" s="211">
        <f>IF(N459="základní",J459,0)</f>
        <v>0</v>
      </c>
      <c r="BF459" s="211">
        <f>IF(N459="snížená",J459,0)</f>
        <v>0</v>
      </c>
      <c r="BG459" s="211">
        <f>IF(N459="zákl. přenesená",J459,0)</f>
        <v>0</v>
      </c>
      <c r="BH459" s="211">
        <f>IF(N459="sníž. přenesená",J459,0)</f>
        <v>0</v>
      </c>
      <c r="BI459" s="211">
        <f>IF(N459="nulová",J459,0)</f>
        <v>0</v>
      </c>
      <c r="BJ459" s="19" t="s">
        <v>133</v>
      </c>
      <c r="BK459" s="211">
        <f>ROUND(I459*H459,2)</f>
        <v>0</v>
      </c>
      <c r="BL459" s="19" t="s">
        <v>154</v>
      </c>
      <c r="BM459" s="210" t="s">
        <v>816</v>
      </c>
    </row>
    <row r="460" s="2" customFormat="1" ht="16.5" customHeight="1">
      <c r="A460" s="40"/>
      <c r="B460" s="41"/>
      <c r="C460" s="261" t="s">
        <v>817</v>
      </c>
      <c r="D460" s="261" t="s">
        <v>226</v>
      </c>
      <c r="E460" s="262" t="s">
        <v>818</v>
      </c>
      <c r="F460" s="263" t="s">
        <v>819</v>
      </c>
      <c r="G460" s="264" t="s">
        <v>820</v>
      </c>
      <c r="H460" s="265">
        <v>3</v>
      </c>
      <c r="I460" s="266"/>
      <c r="J460" s="267">
        <f>ROUND(I460*H460,2)</f>
        <v>0</v>
      </c>
      <c r="K460" s="263" t="s">
        <v>19</v>
      </c>
      <c r="L460" s="268"/>
      <c r="M460" s="269" t="s">
        <v>19</v>
      </c>
      <c r="N460" s="270" t="s">
        <v>44</v>
      </c>
      <c r="O460" s="86"/>
      <c r="P460" s="208">
        <f>O460*H460</f>
        <v>0</v>
      </c>
      <c r="Q460" s="208">
        <v>0</v>
      </c>
      <c r="R460" s="208">
        <f>Q460*H460</f>
        <v>0</v>
      </c>
      <c r="S460" s="208">
        <v>0</v>
      </c>
      <c r="T460" s="209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0" t="s">
        <v>319</v>
      </c>
      <c r="AT460" s="210" t="s">
        <v>226</v>
      </c>
      <c r="AU460" s="210" t="s">
        <v>133</v>
      </c>
      <c r="AY460" s="19" t="s">
        <v>125</v>
      </c>
      <c r="BE460" s="211">
        <f>IF(N460="základní",J460,0)</f>
        <v>0</v>
      </c>
      <c r="BF460" s="211">
        <f>IF(N460="snížená",J460,0)</f>
        <v>0</v>
      </c>
      <c r="BG460" s="211">
        <f>IF(N460="zákl. přenesená",J460,0)</f>
        <v>0</v>
      </c>
      <c r="BH460" s="211">
        <f>IF(N460="sníž. přenesená",J460,0)</f>
        <v>0</v>
      </c>
      <c r="BI460" s="211">
        <f>IF(N460="nulová",J460,0)</f>
        <v>0</v>
      </c>
      <c r="BJ460" s="19" t="s">
        <v>133</v>
      </c>
      <c r="BK460" s="211">
        <f>ROUND(I460*H460,2)</f>
        <v>0</v>
      </c>
      <c r="BL460" s="19" t="s">
        <v>154</v>
      </c>
      <c r="BM460" s="210" t="s">
        <v>821</v>
      </c>
    </row>
    <row r="461" s="2" customFormat="1" ht="16.5" customHeight="1">
      <c r="A461" s="40"/>
      <c r="B461" s="41"/>
      <c r="C461" s="199" t="s">
        <v>822</v>
      </c>
      <c r="D461" s="199" t="s">
        <v>128</v>
      </c>
      <c r="E461" s="200" t="s">
        <v>823</v>
      </c>
      <c r="F461" s="201" t="s">
        <v>824</v>
      </c>
      <c r="G461" s="202" t="s">
        <v>131</v>
      </c>
      <c r="H461" s="203">
        <v>6</v>
      </c>
      <c r="I461" s="204"/>
      <c r="J461" s="205">
        <f>ROUND(I461*H461,2)</f>
        <v>0</v>
      </c>
      <c r="K461" s="201" t="s">
        <v>19</v>
      </c>
      <c r="L461" s="46"/>
      <c r="M461" s="206" t="s">
        <v>19</v>
      </c>
      <c r="N461" s="207" t="s">
        <v>44</v>
      </c>
      <c r="O461" s="86"/>
      <c r="P461" s="208">
        <f>O461*H461</f>
        <v>0</v>
      </c>
      <c r="Q461" s="208">
        <v>0</v>
      </c>
      <c r="R461" s="208">
        <f>Q461*H461</f>
        <v>0</v>
      </c>
      <c r="S461" s="208">
        <v>0</v>
      </c>
      <c r="T461" s="209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0" t="s">
        <v>154</v>
      </c>
      <c r="AT461" s="210" t="s">
        <v>128</v>
      </c>
      <c r="AU461" s="210" t="s">
        <v>133</v>
      </c>
      <c r="AY461" s="19" t="s">
        <v>125</v>
      </c>
      <c r="BE461" s="211">
        <f>IF(N461="základní",J461,0)</f>
        <v>0</v>
      </c>
      <c r="BF461" s="211">
        <f>IF(N461="snížená",J461,0)</f>
        <v>0</v>
      </c>
      <c r="BG461" s="211">
        <f>IF(N461="zákl. přenesená",J461,0)</f>
        <v>0</v>
      </c>
      <c r="BH461" s="211">
        <f>IF(N461="sníž. přenesená",J461,0)</f>
        <v>0</v>
      </c>
      <c r="BI461" s="211">
        <f>IF(N461="nulová",J461,0)</f>
        <v>0</v>
      </c>
      <c r="BJ461" s="19" t="s">
        <v>133</v>
      </c>
      <c r="BK461" s="211">
        <f>ROUND(I461*H461,2)</f>
        <v>0</v>
      </c>
      <c r="BL461" s="19" t="s">
        <v>154</v>
      </c>
      <c r="BM461" s="210" t="s">
        <v>825</v>
      </c>
    </row>
    <row r="462" s="2" customFormat="1" ht="16.5" customHeight="1">
      <c r="A462" s="40"/>
      <c r="B462" s="41"/>
      <c r="C462" s="261" t="s">
        <v>826</v>
      </c>
      <c r="D462" s="261" t="s">
        <v>226</v>
      </c>
      <c r="E462" s="262" t="s">
        <v>827</v>
      </c>
      <c r="F462" s="263" t="s">
        <v>828</v>
      </c>
      <c r="G462" s="264" t="s">
        <v>131</v>
      </c>
      <c r="H462" s="265">
        <v>4</v>
      </c>
      <c r="I462" s="266"/>
      <c r="J462" s="267">
        <f>ROUND(I462*H462,2)</f>
        <v>0</v>
      </c>
      <c r="K462" s="263" t="s">
        <v>153</v>
      </c>
      <c r="L462" s="268"/>
      <c r="M462" s="269" t="s">
        <v>19</v>
      </c>
      <c r="N462" s="270" t="s">
        <v>44</v>
      </c>
      <c r="O462" s="86"/>
      <c r="P462" s="208">
        <f>O462*H462</f>
        <v>0</v>
      </c>
      <c r="Q462" s="208">
        <v>0.00092000000000000003</v>
      </c>
      <c r="R462" s="208">
        <f>Q462*H462</f>
        <v>0.0036800000000000001</v>
      </c>
      <c r="S462" s="208">
        <v>0</v>
      </c>
      <c r="T462" s="209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0" t="s">
        <v>319</v>
      </c>
      <c r="AT462" s="210" t="s">
        <v>226</v>
      </c>
      <c r="AU462" s="210" t="s">
        <v>133</v>
      </c>
      <c r="AY462" s="19" t="s">
        <v>125</v>
      </c>
      <c r="BE462" s="211">
        <f>IF(N462="základní",J462,0)</f>
        <v>0</v>
      </c>
      <c r="BF462" s="211">
        <f>IF(N462="snížená",J462,0)</f>
        <v>0</v>
      </c>
      <c r="BG462" s="211">
        <f>IF(N462="zákl. přenesená",J462,0)</f>
        <v>0</v>
      </c>
      <c r="BH462" s="211">
        <f>IF(N462="sníž. přenesená",J462,0)</f>
        <v>0</v>
      </c>
      <c r="BI462" s="211">
        <f>IF(N462="nulová",J462,0)</f>
        <v>0</v>
      </c>
      <c r="BJ462" s="19" t="s">
        <v>133</v>
      </c>
      <c r="BK462" s="211">
        <f>ROUND(I462*H462,2)</f>
        <v>0</v>
      </c>
      <c r="BL462" s="19" t="s">
        <v>154</v>
      </c>
      <c r="BM462" s="210" t="s">
        <v>829</v>
      </c>
    </row>
    <row r="463" s="2" customFormat="1" ht="16.5" customHeight="1">
      <c r="A463" s="40"/>
      <c r="B463" s="41"/>
      <c r="C463" s="261" t="s">
        <v>830</v>
      </c>
      <c r="D463" s="261" t="s">
        <v>226</v>
      </c>
      <c r="E463" s="262" t="s">
        <v>831</v>
      </c>
      <c r="F463" s="263" t="s">
        <v>832</v>
      </c>
      <c r="G463" s="264" t="s">
        <v>131</v>
      </c>
      <c r="H463" s="265">
        <v>1</v>
      </c>
      <c r="I463" s="266"/>
      <c r="J463" s="267">
        <f>ROUND(I463*H463,2)</f>
        <v>0</v>
      </c>
      <c r="K463" s="263" t="s">
        <v>19</v>
      </c>
      <c r="L463" s="268"/>
      <c r="M463" s="269" t="s">
        <v>19</v>
      </c>
      <c r="N463" s="270" t="s">
        <v>44</v>
      </c>
      <c r="O463" s="86"/>
      <c r="P463" s="208">
        <f>O463*H463</f>
        <v>0</v>
      </c>
      <c r="Q463" s="208">
        <v>0.00108</v>
      </c>
      <c r="R463" s="208">
        <f>Q463*H463</f>
        <v>0.00108</v>
      </c>
      <c r="S463" s="208">
        <v>0</v>
      </c>
      <c r="T463" s="209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0" t="s">
        <v>319</v>
      </c>
      <c r="AT463" s="210" t="s">
        <v>226</v>
      </c>
      <c r="AU463" s="210" t="s">
        <v>133</v>
      </c>
      <c r="AY463" s="19" t="s">
        <v>125</v>
      </c>
      <c r="BE463" s="211">
        <f>IF(N463="základní",J463,0)</f>
        <v>0</v>
      </c>
      <c r="BF463" s="211">
        <f>IF(N463="snížená",J463,0)</f>
        <v>0</v>
      </c>
      <c r="BG463" s="211">
        <f>IF(N463="zákl. přenesená",J463,0)</f>
        <v>0</v>
      </c>
      <c r="BH463" s="211">
        <f>IF(N463="sníž. přenesená",J463,0)</f>
        <v>0</v>
      </c>
      <c r="BI463" s="211">
        <f>IF(N463="nulová",J463,0)</f>
        <v>0</v>
      </c>
      <c r="BJ463" s="19" t="s">
        <v>133</v>
      </c>
      <c r="BK463" s="211">
        <f>ROUND(I463*H463,2)</f>
        <v>0</v>
      </c>
      <c r="BL463" s="19" t="s">
        <v>154</v>
      </c>
      <c r="BM463" s="210" t="s">
        <v>833</v>
      </c>
    </row>
    <row r="464" s="2" customFormat="1" ht="16.5" customHeight="1">
      <c r="A464" s="40"/>
      <c r="B464" s="41"/>
      <c r="C464" s="261" t="s">
        <v>834</v>
      </c>
      <c r="D464" s="261" t="s">
        <v>226</v>
      </c>
      <c r="E464" s="262" t="s">
        <v>835</v>
      </c>
      <c r="F464" s="263" t="s">
        <v>836</v>
      </c>
      <c r="G464" s="264" t="s">
        <v>131</v>
      </c>
      <c r="H464" s="265">
        <v>2</v>
      </c>
      <c r="I464" s="266"/>
      <c r="J464" s="267">
        <f>ROUND(I464*H464,2)</f>
        <v>0</v>
      </c>
      <c r="K464" s="263" t="s">
        <v>19</v>
      </c>
      <c r="L464" s="268"/>
      <c r="M464" s="269" t="s">
        <v>19</v>
      </c>
      <c r="N464" s="270" t="s">
        <v>44</v>
      </c>
      <c r="O464" s="86"/>
      <c r="P464" s="208">
        <f>O464*H464</f>
        <v>0</v>
      </c>
      <c r="Q464" s="208">
        <v>0.00123</v>
      </c>
      <c r="R464" s="208">
        <f>Q464*H464</f>
        <v>0.0024599999999999999</v>
      </c>
      <c r="S464" s="208">
        <v>0</v>
      </c>
      <c r="T464" s="209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0" t="s">
        <v>319</v>
      </c>
      <c r="AT464" s="210" t="s">
        <v>226</v>
      </c>
      <c r="AU464" s="210" t="s">
        <v>133</v>
      </c>
      <c r="AY464" s="19" t="s">
        <v>125</v>
      </c>
      <c r="BE464" s="211">
        <f>IF(N464="základní",J464,0)</f>
        <v>0</v>
      </c>
      <c r="BF464" s="211">
        <f>IF(N464="snížená",J464,0)</f>
        <v>0</v>
      </c>
      <c r="BG464" s="211">
        <f>IF(N464="zákl. přenesená",J464,0)</f>
        <v>0</v>
      </c>
      <c r="BH464" s="211">
        <f>IF(N464="sníž. přenesená",J464,0)</f>
        <v>0</v>
      </c>
      <c r="BI464" s="211">
        <f>IF(N464="nulová",J464,0)</f>
        <v>0</v>
      </c>
      <c r="BJ464" s="19" t="s">
        <v>133</v>
      </c>
      <c r="BK464" s="211">
        <f>ROUND(I464*H464,2)</f>
        <v>0</v>
      </c>
      <c r="BL464" s="19" t="s">
        <v>154</v>
      </c>
      <c r="BM464" s="210" t="s">
        <v>837</v>
      </c>
    </row>
    <row r="465" s="2" customFormat="1" ht="16.5" customHeight="1">
      <c r="A465" s="40"/>
      <c r="B465" s="41"/>
      <c r="C465" s="199" t="s">
        <v>838</v>
      </c>
      <c r="D465" s="199" t="s">
        <v>128</v>
      </c>
      <c r="E465" s="200" t="s">
        <v>839</v>
      </c>
      <c r="F465" s="201" t="s">
        <v>840</v>
      </c>
      <c r="G465" s="202" t="s">
        <v>131</v>
      </c>
      <c r="H465" s="203">
        <v>1</v>
      </c>
      <c r="I465" s="204"/>
      <c r="J465" s="205">
        <f>ROUND(I465*H465,2)</f>
        <v>0</v>
      </c>
      <c r="K465" s="201" t="s">
        <v>153</v>
      </c>
      <c r="L465" s="46"/>
      <c r="M465" s="206" t="s">
        <v>19</v>
      </c>
      <c r="N465" s="207" t="s">
        <v>44</v>
      </c>
      <c r="O465" s="86"/>
      <c r="P465" s="208">
        <f>O465*H465</f>
        <v>0</v>
      </c>
      <c r="Q465" s="208">
        <v>0</v>
      </c>
      <c r="R465" s="208">
        <f>Q465*H465</f>
        <v>0</v>
      </c>
      <c r="S465" s="208">
        <v>0</v>
      </c>
      <c r="T465" s="209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0" t="s">
        <v>154</v>
      </c>
      <c r="AT465" s="210" t="s">
        <v>128</v>
      </c>
      <c r="AU465" s="210" t="s">
        <v>133</v>
      </c>
      <c r="AY465" s="19" t="s">
        <v>125</v>
      </c>
      <c r="BE465" s="211">
        <f>IF(N465="základní",J465,0)</f>
        <v>0</v>
      </c>
      <c r="BF465" s="211">
        <f>IF(N465="snížená",J465,0)</f>
        <v>0</v>
      </c>
      <c r="BG465" s="211">
        <f>IF(N465="zákl. přenesená",J465,0)</f>
        <v>0</v>
      </c>
      <c r="BH465" s="211">
        <f>IF(N465="sníž. přenesená",J465,0)</f>
        <v>0</v>
      </c>
      <c r="BI465" s="211">
        <f>IF(N465="nulová",J465,0)</f>
        <v>0</v>
      </c>
      <c r="BJ465" s="19" t="s">
        <v>133</v>
      </c>
      <c r="BK465" s="211">
        <f>ROUND(I465*H465,2)</f>
        <v>0</v>
      </c>
      <c r="BL465" s="19" t="s">
        <v>154</v>
      </c>
      <c r="BM465" s="210" t="s">
        <v>841</v>
      </c>
    </row>
    <row r="466" s="2" customFormat="1">
      <c r="A466" s="40"/>
      <c r="B466" s="41"/>
      <c r="C466" s="42"/>
      <c r="D466" s="212" t="s">
        <v>140</v>
      </c>
      <c r="E466" s="42"/>
      <c r="F466" s="213" t="s">
        <v>842</v>
      </c>
      <c r="G466" s="42"/>
      <c r="H466" s="42"/>
      <c r="I466" s="214"/>
      <c r="J466" s="42"/>
      <c r="K466" s="42"/>
      <c r="L466" s="46"/>
      <c r="M466" s="215"/>
      <c r="N466" s="216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140</v>
      </c>
      <c r="AU466" s="19" t="s">
        <v>133</v>
      </c>
    </row>
    <row r="467" s="2" customFormat="1" ht="16.5" customHeight="1">
      <c r="A467" s="40"/>
      <c r="B467" s="41"/>
      <c r="C467" s="261" t="s">
        <v>843</v>
      </c>
      <c r="D467" s="261" t="s">
        <v>226</v>
      </c>
      <c r="E467" s="262" t="s">
        <v>844</v>
      </c>
      <c r="F467" s="263" t="s">
        <v>845</v>
      </c>
      <c r="G467" s="264" t="s">
        <v>131</v>
      </c>
      <c r="H467" s="265">
        <v>1</v>
      </c>
      <c r="I467" s="266"/>
      <c r="J467" s="267">
        <f>ROUND(I467*H467,2)</f>
        <v>0</v>
      </c>
      <c r="K467" s="263" t="s">
        <v>153</v>
      </c>
      <c r="L467" s="268"/>
      <c r="M467" s="269" t="s">
        <v>19</v>
      </c>
      <c r="N467" s="270" t="s">
        <v>44</v>
      </c>
      <c r="O467" s="86"/>
      <c r="P467" s="208">
        <f>O467*H467</f>
        <v>0</v>
      </c>
      <c r="Q467" s="208">
        <v>0.0033500000000000001</v>
      </c>
      <c r="R467" s="208">
        <f>Q467*H467</f>
        <v>0.0033500000000000001</v>
      </c>
      <c r="S467" s="208">
        <v>0</v>
      </c>
      <c r="T467" s="209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0" t="s">
        <v>319</v>
      </c>
      <c r="AT467" s="210" t="s">
        <v>226</v>
      </c>
      <c r="AU467" s="210" t="s">
        <v>133</v>
      </c>
      <c r="AY467" s="19" t="s">
        <v>125</v>
      </c>
      <c r="BE467" s="211">
        <f>IF(N467="základní",J467,0)</f>
        <v>0</v>
      </c>
      <c r="BF467" s="211">
        <f>IF(N467="snížená",J467,0)</f>
        <v>0</v>
      </c>
      <c r="BG467" s="211">
        <f>IF(N467="zákl. přenesená",J467,0)</f>
        <v>0</v>
      </c>
      <c r="BH467" s="211">
        <f>IF(N467="sníž. přenesená",J467,0)</f>
        <v>0</v>
      </c>
      <c r="BI467" s="211">
        <f>IF(N467="nulová",J467,0)</f>
        <v>0</v>
      </c>
      <c r="BJ467" s="19" t="s">
        <v>133</v>
      </c>
      <c r="BK467" s="211">
        <f>ROUND(I467*H467,2)</f>
        <v>0</v>
      </c>
      <c r="BL467" s="19" t="s">
        <v>154</v>
      </c>
      <c r="BM467" s="210" t="s">
        <v>846</v>
      </c>
    </row>
    <row r="468" s="2" customFormat="1" ht="16.5" customHeight="1">
      <c r="A468" s="40"/>
      <c r="B468" s="41"/>
      <c r="C468" s="199" t="s">
        <v>847</v>
      </c>
      <c r="D468" s="199" t="s">
        <v>128</v>
      </c>
      <c r="E468" s="200" t="s">
        <v>848</v>
      </c>
      <c r="F468" s="201" t="s">
        <v>849</v>
      </c>
      <c r="G468" s="202" t="s">
        <v>131</v>
      </c>
      <c r="H468" s="203">
        <v>1</v>
      </c>
      <c r="I468" s="204"/>
      <c r="J468" s="205">
        <f>ROUND(I468*H468,2)</f>
        <v>0</v>
      </c>
      <c r="K468" s="201" t="s">
        <v>19</v>
      </c>
      <c r="L468" s="46"/>
      <c r="M468" s="206" t="s">
        <v>19</v>
      </c>
      <c r="N468" s="207" t="s">
        <v>44</v>
      </c>
      <c r="O468" s="86"/>
      <c r="P468" s="208">
        <f>O468*H468</f>
        <v>0</v>
      </c>
      <c r="Q468" s="208">
        <v>0</v>
      </c>
      <c r="R468" s="208">
        <f>Q468*H468</f>
        <v>0</v>
      </c>
      <c r="S468" s="208">
        <v>0</v>
      </c>
      <c r="T468" s="209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0" t="s">
        <v>154</v>
      </c>
      <c r="AT468" s="210" t="s">
        <v>128</v>
      </c>
      <c r="AU468" s="210" t="s">
        <v>133</v>
      </c>
      <c r="AY468" s="19" t="s">
        <v>125</v>
      </c>
      <c r="BE468" s="211">
        <f>IF(N468="základní",J468,0)</f>
        <v>0</v>
      </c>
      <c r="BF468" s="211">
        <f>IF(N468="snížená",J468,0)</f>
        <v>0</v>
      </c>
      <c r="BG468" s="211">
        <f>IF(N468="zákl. přenesená",J468,0)</f>
        <v>0</v>
      </c>
      <c r="BH468" s="211">
        <f>IF(N468="sníž. přenesená",J468,0)</f>
        <v>0</v>
      </c>
      <c r="BI468" s="211">
        <f>IF(N468="nulová",J468,0)</f>
        <v>0</v>
      </c>
      <c r="BJ468" s="19" t="s">
        <v>133</v>
      </c>
      <c r="BK468" s="211">
        <f>ROUND(I468*H468,2)</f>
        <v>0</v>
      </c>
      <c r="BL468" s="19" t="s">
        <v>154</v>
      </c>
      <c r="BM468" s="210" t="s">
        <v>850</v>
      </c>
    </row>
    <row r="469" s="2" customFormat="1" ht="16.5" customHeight="1">
      <c r="A469" s="40"/>
      <c r="B469" s="41"/>
      <c r="C469" s="261" t="s">
        <v>851</v>
      </c>
      <c r="D469" s="261" t="s">
        <v>226</v>
      </c>
      <c r="E469" s="262" t="s">
        <v>852</v>
      </c>
      <c r="F469" s="263" t="s">
        <v>853</v>
      </c>
      <c r="G469" s="264" t="s">
        <v>131</v>
      </c>
      <c r="H469" s="265">
        <v>1</v>
      </c>
      <c r="I469" s="266"/>
      <c r="J469" s="267">
        <f>ROUND(I469*H469,2)</f>
        <v>0</v>
      </c>
      <c r="K469" s="263" t="s">
        <v>19</v>
      </c>
      <c r="L469" s="268"/>
      <c r="M469" s="269" t="s">
        <v>19</v>
      </c>
      <c r="N469" s="270" t="s">
        <v>44</v>
      </c>
      <c r="O469" s="86"/>
      <c r="P469" s="208">
        <f>O469*H469</f>
        <v>0</v>
      </c>
      <c r="Q469" s="208">
        <v>0</v>
      </c>
      <c r="R469" s="208">
        <f>Q469*H469</f>
        <v>0</v>
      </c>
      <c r="S469" s="208">
        <v>0</v>
      </c>
      <c r="T469" s="209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0" t="s">
        <v>319</v>
      </c>
      <c r="AT469" s="210" t="s">
        <v>226</v>
      </c>
      <c r="AU469" s="210" t="s">
        <v>133</v>
      </c>
      <c r="AY469" s="19" t="s">
        <v>125</v>
      </c>
      <c r="BE469" s="211">
        <f>IF(N469="základní",J469,0)</f>
        <v>0</v>
      </c>
      <c r="BF469" s="211">
        <f>IF(N469="snížená",J469,0)</f>
        <v>0</v>
      </c>
      <c r="BG469" s="211">
        <f>IF(N469="zákl. přenesená",J469,0)</f>
        <v>0</v>
      </c>
      <c r="BH469" s="211">
        <f>IF(N469="sníž. přenesená",J469,0)</f>
        <v>0</v>
      </c>
      <c r="BI469" s="211">
        <f>IF(N469="nulová",J469,0)</f>
        <v>0</v>
      </c>
      <c r="BJ469" s="19" t="s">
        <v>133</v>
      </c>
      <c r="BK469" s="211">
        <f>ROUND(I469*H469,2)</f>
        <v>0</v>
      </c>
      <c r="BL469" s="19" t="s">
        <v>154</v>
      </c>
      <c r="BM469" s="210" t="s">
        <v>854</v>
      </c>
    </row>
    <row r="470" s="2" customFormat="1" ht="16.5" customHeight="1">
      <c r="A470" s="40"/>
      <c r="B470" s="41"/>
      <c r="C470" s="199" t="s">
        <v>855</v>
      </c>
      <c r="D470" s="199" t="s">
        <v>128</v>
      </c>
      <c r="E470" s="200" t="s">
        <v>856</v>
      </c>
      <c r="F470" s="201" t="s">
        <v>857</v>
      </c>
      <c r="G470" s="202" t="s">
        <v>131</v>
      </c>
      <c r="H470" s="203">
        <v>1</v>
      </c>
      <c r="I470" s="204"/>
      <c r="J470" s="205">
        <f>ROUND(I470*H470,2)</f>
        <v>0</v>
      </c>
      <c r="K470" s="201" t="s">
        <v>19</v>
      </c>
      <c r="L470" s="46"/>
      <c r="M470" s="206" t="s">
        <v>19</v>
      </c>
      <c r="N470" s="207" t="s">
        <v>44</v>
      </c>
      <c r="O470" s="86"/>
      <c r="P470" s="208">
        <f>O470*H470</f>
        <v>0</v>
      </c>
      <c r="Q470" s="208">
        <v>0</v>
      </c>
      <c r="R470" s="208">
        <f>Q470*H470</f>
        <v>0</v>
      </c>
      <c r="S470" s="208">
        <v>0</v>
      </c>
      <c r="T470" s="209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0" t="s">
        <v>154</v>
      </c>
      <c r="AT470" s="210" t="s">
        <v>128</v>
      </c>
      <c r="AU470" s="210" t="s">
        <v>133</v>
      </c>
      <c r="AY470" s="19" t="s">
        <v>125</v>
      </c>
      <c r="BE470" s="211">
        <f>IF(N470="základní",J470,0)</f>
        <v>0</v>
      </c>
      <c r="BF470" s="211">
        <f>IF(N470="snížená",J470,0)</f>
        <v>0</v>
      </c>
      <c r="BG470" s="211">
        <f>IF(N470="zákl. přenesená",J470,0)</f>
        <v>0</v>
      </c>
      <c r="BH470" s="211">
        <f>IF(N470="sníž. přenesená",J470,0)</f>
        <v>0</v>
      </c>
      <c r="BI470" s="211">
        <f>IF(N470="nulová",J470,0)</f>
        <v>0</v>
      </c>
      <c r="BJ470" s="19" t="s">
        <v>133</v>
      </c>
      <c r="BK470" s="211">
        <f>ROUND(I470*H470,2)</f>
        <v>0</v>
      </c>
      <c r="BL470" s="19" t="s">
        <v>154</v>
      </c>
      <c r="BM470" s="210" t="s">
        <v>858</v>
      </c>
    </row>
    <row r="471" s="2" customFormat="1" ht="16.5" customHeight="1">
      <c r="A471" s="40"/>
      <c r="B471" s="41"/>
      <c r="C471" s="261" t="s">
        <v>859</v>
      </c>
      <c r="D471" s="261" t="s">
        <v>226</v>
      </c>
      <c r="E471" s="262" t="s">
        <v>860</v>
      </c>
      <c r="F471" s="263" t="s">
        <v>861</v>
      </c>
      <c r="G471" s="264" t="s">
        <v>131</v>
      </c>
      <c r="H471" s="265">
        <v>1</v>
      </c>
      <c r="I471" s="266"/>
      <c r="J471" s="267">
        <f>ROUND(I471*H471,2)</f>
        <v>0</v>
      </c>
      <c r="K471" s="263" t="s">
        <v>19</v>
      </c>
      <c r="L471" s="268"/>
      <c r="M471" s="269" t="s">
        <v>19</v>
      </c>
      <c r="N471" s="270" t="s">
        <v>44</v>
      </c>
      <c r="O471" s="86"/>
      <c r="P471" s="208">
        <f>O471*H471</f>
        <v>0</v>
      </c>
      <c r="Q471" s="208">
        <v>0</v>
      </c>
      <c r="R471" s="208">
        <f>Q471*H471</f>
        <v>0</v>
      </c>
      <c r="S471" s="208">
        <v>0</v>
      </c>
      <c r="T471" s="209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0" t="s">
        <v>319</v>
      </c>
      <c r="AT471" s="210" t="s">
        <v>226</v>
      </c>
      <c r="AU471" s="210" t="s">
        <v>133</v>
      </c>
      <c r="AY471" s="19" t="s">
        <v>125</v>
      </c>
      <c r="BE471" s="211">
        <f>IF(N471="základní",J471,0)</f>
        <v>0</v>
      </c>
      <c r="BF471" s="211">
        <f>IF(N471="snížená",J471,0)</f>
        <v>0</v>
      </c>
      <c r="BG471" s="211">
        <f>IF(N471="zákl. přenesená",J471,0)</f>
        <v>0</v>
      </c>
      <c r="BH471" s="211">
        <f>IF(N471="sníž. přenesená",J471,0)</f>
        <v>0</v>
      </c>
      <c r="BI471" s="211">
        <f>IF(N471="nulová",J471,0)</f>
        <v>0</v>
      </c>
      <c r="BJ471" s="19" t="s">
        <v>133</v>
      </c>
      <c r="BK471" s="211">
        <f>ROUND(I471*H471,2)</f>
        <v>0</v>
      </c>
      <c r="BL471" s="19" t="s">
        <v>154</v>
      </c>
      <c r="BM471" s="210" t="s">
        <v>862</v>
      </c>
    </row>
    <row r="472" s="2" customFormat="1" ht="24.15" customHeight="1">
      <c r="A472" s="40"/>
      <c r="B472" s="41"/>
      <c r="C472" s="199" t="s">
        <v>863</v>
      </c>
      <c r="D472" s="199" t="s">
        <v>128</v>
      </c>
      <c r="E472" s="200" t="s">
        <v>864</v>
      </c>
      <c r="F472" s="201" t="s">
        <v>865</v>
      </c>
      <c r="G472" s="202" t="s">
        <v>361</v>
      </c>
      <c r="H472" s="271"/>
      <c r="I472" s="204"/>
      <c r="J472" s="205">
        <f>ROUND(I472*H472,2)</f>
        <v>0</v>
      </c>
      <c r="K472" s="201" t="s">
        <v>19</v>
      </c>
      <c r="L472" s="46"/>
      <c r="M472" s="206" t="s">
        <v>19</v>
      </c>
      <c r="N472" s="207" t="s">
        <v>44</v>
      </c>
      <c r="O472" s="86"/>
      <c r="P472" s="208">
        <f>O472*H472</f>
        <v>0</v>
      </c>
      <c r="Q472" s="208">
        <v>0</v>
      </c>
      <c r="R472" s="208">
        <f>Q472*H472</f>
        <v>0</v>
      </c>
      <c r="S472" s="208">
        <v>0</v>
      </c>
      <c r="T472" s="209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0" t="s">
        <v>154</v>
      </c>
      <c r="AT472" s="210" t="s">
        <v>128</v>
      </c>
      <c r="AU472" s="210" t="s">
        <v>133</v>
      </c>
      <c r="AY472" s="19" t="s">
        <v>125</v>
      </c>
      <c r="BE472" s="211">
        <f>IF(N472="základní",J472,0)</f>
        <v>0</v>
      </c>
      <c r="BF472" s="211">
        <f>IF(N472="snížená",J472,0)</f>
        <v>0</v>
      </c>
      <c r="BG472" s="211">
        <f>IF(N472="zákl. přenesená",J472,0)</f>
        <v>0</v>
      </c>
      <c r="BH472" s="211">
        <f>IF(N472="sníž. přenesená",J472,0)</f>
        <v>0</v>
      </c>
      <c r="BI472" s="211">
        <f>IF(N472="nulová",J472,0)</f>
        <v>0</v>
      </c>
      <c r="BJ472" s="19" t="s">
        <v>133</v>
      </c>
      <c r="BK472" s="211">
        <f>ROUND(I472*H472,2)</f>
        <v>0</v>
      </c>
      <c r="BL472" s="19" t="s">
        <v>154</v>
      </c>
      <c r="BM472" s="210" t="s">
        <v>866</v>
      </c>
    </row>
    <row r="473" s="12" customFormat="1" ht="22.8" customHeight="1">
      <c r="A473" s="12"/>
      <c r="B473" s="183"/>
      <c r="C473" s="184"/>
      <c r="D473" s="185" t="s">
        <v>71</v>
      </c>
      <c r="E473" s="197" t="s">
        <v>867</v>
      </c>
      <c r="F473" s="197" t="s">
        <v>868</v>
      </c>
      <c r="G473" s="184"/>
      <c r="H473" s="184"/>
      <c r="I473" s="187"/>
      <c r="J473" s="198">
        <f>BK473</f>
        <v>0</v>
      </c>
      <c r="K473" s="184"/>
      <c r="L473" s="189"/>
      <c r="M473" s="190"/>
      <c r="N473" s="191"/>
      <c r="O473" s="191"/>
      <c r="P473" s="192">
        <f>SUM(P474:P504)</f>
        <v>0</v>
      </c>
      <c r="Q473" s="191"/>
      <c r="R473" s="192">
        <f>SUM(R474:R504)</f>
        <v>0.18339580000000003</v>
      </c>
      <c r="S473" s="191"/>
      <c r="T473" s="193">
        <f>SUM(T474:T504)</f>
        <v>0.22126039999999997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94" t="s">
        <v>133</v>
      </c>
      <c r="AT473" s="195" t="s">
        <v>71</v>
      </c>
      <c r="AU473" s="195" t="s">
        <v>77</v>
      </c>
      <c r="AY473" s="194" t="s">
        <v>125</v>
      </c>
      <c r="BK473" s="196">
        <f>SUM(BK474:BK504)</f>
        <v>0</v>
      </c>
    </row>
    <row r="474" s="2" customFormat="1" ht="16.5" customHeight="1">
      <c r="A474" s="40"/>
      <c r="B474" s="41"/>
      <c r="C474" s="199" t="s">
        <v>869</v>
      </c>
      <c r="D474" s="199" t="s">
        <v>128</v>
      </c>
      <c r="E474" s="200" t="s">
        <v>870</v>
      </c>
      <c r="F474" s="201" t="s">
        <v>871</v>
      </c>
      <c r="G474" s="202" t="s">
        <v>152</v>
      </c>
      <c r="H474" s="203">
        <v>4.2800000000000002</v>
      </c>
      <c r="I474" s="204"/>
      <c r="J474" s="205">
        <f>ROUND(I474*H474,2)</f>
        <v>0</v>
      </c>
      <c r="K474" s="201" t="s">
        <v>153</v>
      </c>
      <c r="L474" s="46"/>
      <c r="M474" s="206" t="s">
        <v>19</v>
      </c>
      <c r="N474" s="207" t="s">
        <v>44</v>
      </c>
      <c r="O474" s="86"/>
      <c r="P474" s="208">
        <f>O474*H474</f>
        <v>0</v>
      </c>
      <c r="Q474" s="208">
        <v>0.00029999999999999997</v>
      </c>
      <c r="R474" s="208">
        <f>Q474*H474</f>
        <v>0.001284</v>
      </c>
      <c r="S474" s="208">
        <v>0</v>
      </c>
      <c r="T474" s="209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0" t="s">
        <v>154</v>
      </c>
      <c r="AT474" s="210" t="s">
        <v>128</v>
      </c>
      <c r="AU474" s="210" t="s">
        <v>133</v>
      </c>
      <c r="AY474" s="19" t="s">
        <v>125</v>
      </c>
      <c r="BE474" s="211">
        <f>IF(N474="základní",J474,0)</f>
        <v>0</v>
      </c>
      <c r="BF474" s="211">
        <f>IF(N474="snížená",J474,0)</f>
        <v>0</v>
      </c>
      <c r="BG474" s="211">
        <f>IF(N474="zákl. přenesená",J474,0)</f>
        <v>0</v>
      </c>
      <c r="BH474" s="211">
        <f>IF(N474="sníž. přenesená",J474,0)</f>
        <v>0</v>
      </c>
      <c r="BI474" s="211">
        <f>IF(N474="nulová",J474,0)</f>
        <v>0</v>
      </c>
      <c r="BJ474" s="19" t="s">
        <v>133</v>
      </c>
      <c r="BK474" s="211">
        <f>ROUND(I474*H474,2)</f>
        <v>0</v>
      </c>
      <c r="BL474" s="19" t="s">
        <v>154</v>
      </c>
      <c r="BM474" s="210" t="s">
        <v>872</v>
      </c>
    </row>
    <row r="475" s="2" customFormat="1">
      <c r="A475" s="40"/>
      <c r="B475" s="41"/>
      <c r="C475" s="42"/>
      <c r="D475" s="212" t="s">
        <v>140</v>
      </c>
      <c r="E475" s="42"/>
      <c r="F475" s="213" t="s">
        <v>873</v>
      </c>
      <c r="G475" s="42"/>
      <c r="H475" s="42"/>
      <c r="I475" s="214"/>
      <c r="J475" s="42"/>
      <c r="K475" s="42"/>
      <c r="L475" s="46"/>
      <c r="M475" s="215"/>
      <c r="N475" s="216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140</v>
      </c>
      <c r="AU475" s="19" t="s">
        <v>133</v>
      </c>
    </row>
    <row r="476" s="13" customFormat="1">
      <c r="A476" s="13"/>
      <c r="B476" s="217"/>
      <c r="C476" s="218"/>
      <c r="D476" s="219" t="s">
        <v>142</v>
      </c>
      <c r="E476" s="220" t="s">
        <v>19</v>
      </c>
      <c r="F476" s="221" t="s">
        <v>165</v>
      </c>
      <c r="G476" s="218"/>
      <c r="H476" s="222">
        <v>0.97099999999999997</v>
      </c>
      <c r="I476" s="223"/>
      <c r="J476" s="218"/>
      <c r="K476" s="218"/>
      <c r="L476" s="224"/>
      <c r="M476" s="225"/>
      <c r="N476" s="226"/>
      <c r="O476" s="226"/>
      <c r="P476" s="226"/>
      <c r="Q476" s="226"/>
      <c r="R476" s="226"/>
      <c r="S476" s="226"/>
      <c r="T476" s="22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28" t="s">
        <v>142</v>
      </c>
      <c r="AU476" s="228" t="s">
        <v>133</v>
      </c>
      <c r="AV476" s="13" t="s">
        <v>133</v>
      </c>
      <c r="AW476" s="13" t="s">
        <v>33</v>
      </c>
      <c r="AX476" s="13" t="s">
        <v>72</v>
      </c>
      <c r="AY476" s="228" t="s">
        <v>125</v>
      </c>
    </row>
    <row r="477" s="15" customFormat="1">
      <c r="A477" s="15"/>
      <c r="B477" s="240"/>
      <c r="C477" s="241"/>
      <c r="D477" s="219" t="s">
        <v>142</v>
      </c>
      <c r="E477" s="242" t="s">
        <v>19</v>
      </c>
      <c r="F477" s="243" t="s">
        <v>166</v>
      </c>
      <c r="G477" s="241"/>
      <c r="H477" s="244">
        <v>0.97099999999999997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50" t="s">
        <v>142</v>
      </c>
      <c r="AU477" s="250" t="s">
        <v>133</v>
      </c>
      <c r="AV477" s="15" t="s">
        <v>126</v>
      </c>
      <c r="AW477" s="15" t="s">
        <v>33</v>
      </c>
      <c r="AX477" s="15" t="s">
        <v>72</v>
      </c>
      <c r="AY477" s="250" t="s">
        <v>125</v>
      </c>
    </row>
    <row r="478" s="13" customFormat="1">
      <c r="A478" s="13"/>
      <c r="B478" s="217"/>
      <c r="C478" s="218"/>
      <c r="D478" s="219" t="s">
        <v>142</v>
      </c>
      <c r="E478" s="220" t="s">
        <v>19</v>
      </c>
      <c r="F478" s="221" t="s">
        <v>169</v>
      </c>
      <c r="G478" s="218"/>
      <c r="H478" s="222">
        <v>3.3090000000000002</v>
      </c>
      <c r="I478" s="223"/>
      <c r="J478" s="218"/>
      <c r="K478" s="218"/>
      <c r="L478" s="224"/>
      <c r="M478" s="225"/>
      <c r="N478" s="226"/>
      <c r="O478" s="226"/>
      <c r="P478" s="226"/>
      <c r="Q478" s="226"/>
      <c r="R478" s="226"/>
      <c r="S478" s="226"/>
      <c r="T478" s="22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28" t="s">
        <v>142</v>
      </c>
      <c r="AU478" s="228" t="s">
        <v>133</v>
      </c>
      <c r="AV478" s="13" t="s">
        <v>133</v>
      </c>
      <c r="AW478" s="13" t="s">
        <v>33</v>
      </c>
      <c r="AX478" s="13" t="s">
        <v>72</v>
      </c>
      <c r="AY478" s="228" t="s">
        <v>125</v>
      </c>
    </row>
    <row r="479" s="15" customFormat="1">
      <c r="A479" s="15"/>
      <c r="B479" s="240"/>
      <c r="C479" s="241"/>
      <c r="D479" s="219" t="s">
        <v>142</v>
      </c>
      <c r="E479" s="242" t="s">
        <v>19</v>
      </c>
      <c r="F479" s="243" t="s">
        <v>166</v>
      </c>
      <c r="G479" s="241"/>
      <c r="H479" s="244">
        <v>3.3090000000000002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0" t="s">
        <v>142</v>
      </c>
      <c r="AU479" s="250" t="s">
        <v>133</v>
      </c>
      <c r="AV479" s="15" t="s">
        <v>126</v>
      </c>
      <c r="AW479" s="15" t="s">
        <v>33</v>
      </c>
      <c r="AX479" s="15" t="s">
        <v>72</v>
      </c>
      <c r="AY479" s="250" t="s">
        <v>125</v>
      </c>
    </row>
    <row r="480" s="14" customFormat="1">
      <c r="A480" s="14"/>
      <c r="B480" s="229"/>
      <c r="C480" s="230"/>
      <c r="D480" s="219" t="s">
        <v>142</v>
      </c>
      <c r="E480" s="231" t="s">
        <v>19</v>
      </c>
      <c r="F480" s="232" t="s">
        <v>144</v>
      </c>
      <c r="G480" s="230"/>
      <c r="H480" s="233">
        <v>4.2800000000000002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39" t="s">
        <v>142</v>
      </c>
      <c r="AU480" s="239" t="s">
        <v>133</v>
      </c>
      <c r="AV480" s="14" t="s">
        <v>132</v>
      </c>
      <c r="AW480" s="14" t="s">
        <v>33</v>
      </c>
      <c r="AX480" s="14" t="s">
        <v>77</v>
      </c>
      <c r="AY480" s="239" t="s">
        <v>125</v>
      </c>
    </row>
    <row r="481" s="2" customFormat="1" ht="24.15" customHeight="1">
      <c r="A481" s="40"/>
      <c r="B481" s="41"/>
      <c r="C481" s="199" t="s">
        <v>874</v>
      </c>
      <c r="D481" s="199" t="s">
        <v>128</v>
      </c>
      <c r="E481" s="200" t="s">
        <v>875</v>
      </c>
      <c r="F481" s="201" t="s">
        <v>876</v>
      </c>
      <c r="G481" s="202" t="s">
        <v>152</v>
      </c>
      <c r="H481" s="203">
        <v>4.2800000000000002</v>
      </c>
      <c r="I481" s="204"/>
      <c r="J481" s="205">
        <f>ROUND(I481*H481,2)</f>
        <v>0</v>
      </c>
      <c r="K481" s="201" t="s">
        <v>153</v>
      </c>
      <c r="L481" s="46"/>
      <c r="M481" s="206" t="s">
        <v>19</v>
      </c>
      <c r="N481" s="207" t="s">
        <v>44</v>
      </c>
      <c r="O481" s="86"/>
      <c r="P481" s="208">
        <f>O481*H481</f>
        <v>0</v>
      </c>
      <c r="Q481" s="208">
        <v>0.014999999999999999</v>
      </c>
      <c r="R481" s="208">
        <f>Q481*H481</f>
        <v>0.064200000000000007</v>
      </c>
      <c r="S481" s="208">
        <v>0</v>
      </c>
      <c r="T481" s="209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0" t="s">
        <v>154</v>
      </c>
      <c r="AT481" s="210" t="s">
        <v>128</v>
      </c>
      <c r="AU481" s="210" t="s">
        <v>133</v>
      </c>
      <c r="AY481" s="19" t="s">
        <v>125</v>
      </c>
      <c r="BE481" s="211">
        <f>IF(N481="základní",J481,0)</f>
        <v>0</v>
      </c>
      <c r="BF481" s="211">
        <f>IF(N481="snížená",J481,0)</f>
        <v>0</v>
      </c>
      <c r="BG481" s="211">
        <f>IF(N481="zákl. přenesená",J481,0)</f>
        <v>0</v>
      </c>
      <c r="BH481" s="211">
        <f>IF(N481="sníž. přenesená",J481,0)</f>
        <v>0</v>
      </c>
      <c r="BI481" s="211">
        <f>IF(N481="nulová",J481,0)</f>
        <v>0</v>
      </c>
      <c r="BJ481" s="19" t="s">
        <v>133</v>
      </c>
      <c r="BK481" s="211">
        <f>ROUND(I481*H481,2)</f>
        <v>0</v>
      </c>
      <c r="BL481" s="19" t="s">
        <v>154</v>
      </c>
      <c r="BM481" s="210" t="s">
        <v>877</v>
      </c>
    </row>
    <row r="482" s="2" customFormat="1">
      <c r="A482" s="40"/>
      <c r="B482" s="41"/>
      <c r="C482" s="42"/>
      <c r="D482" s="212" t="s">
        <v>140</v>
      </c>
      <c r="E482" s="42"/>
      <c r="F482" s="213" t="s">
        <v>878</v>
      </c>
      <c r="G482" s="42"/>
      <c r="H482" s="42"/>
      <c r="I482" s="214"/>
      <c r="J482" s="42"/>
      <c r="K482" s="42"/>
      <c r="L482" s="46"/>
      <c r="M482" s="215"/>
      <c r="N482" s="216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140</v>
      </c>
      <c r="AU482" s="19" t="s">
        <v>133</v>
      </c>
    </row>
    <row r="483" s="2" customFormat="1" ht="16.5" customHeight="1">
      <c r="A483" s="40"/>
      <c r="B483" s="41"/>
      <c r="C483" s="199" t="s">
        <v>879</v>
      </c>
      <c r="D483" s="199" t="s">
        <v>128</v>
      </c>
      <c r="E483" s="200" t="s">
        <v>880</v>
      </c>
      <c r="F483" s="201" t="s">
        <v>881</v>
      </c>
      <c r="G483" s="202" t="s">
        <v>152</v>
      </c>
      <c r="H483" s="203">
        <v>6.2679999999999998</v>
      </c>
      <c r="I483" s="204"/>
      <c r="J483" s="205">
        <f>ROUND(I483*H483,2)</f>
        <v>0</v>
      </c>
      <c r="K483" s="201" t="s">
        <v>153</v>
      </c>
      <c r="L483" s="46"/>
      <c r="M483" s="206" t="s">
        <v>19</v>
      </c>
      <c r="N483" s="207" t="s">
        <v>44</v>
      </c>
      <c r="O483" s="86"/>
      <c r="P483" s="208">
        <f>O483*H483</f>
        <v>0</v>
      </c>
      <c r="Q483" s="208">
        <v>0</v>
      </c>
      <c r="R483" s="208">
        <f>Q483*H483</f>
        <v>0</v>
      </c>
      <c r="S483" s="208">
        <v>0.035299999999999998</v>
      </c>
      <c r="T483" s="209">
        <f>S483*H483</f>
        <v>0.22126039999999997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0" t="s">
        <v>154</v>
      </c>
      <c r="AT483" s="210" t="s">
        <v>128</v>
      </c>
      <c r="AU483" s="210" t="s">
        <v>133</v>
      </c>
      <c r="AY483" s="19" t="s">
        <v>125</v>
      </c>
      <c r="BE483" s="211">
        <f>IF(N483="základní",J483,0)</f>
        <v>0</v>
      </c>
      <c r="BF483" s="211">
        <f>IF(N483="snížená",J483,0)</f>
        <v>0</v>
      </c>
      <c r="BG483" s="211">
        <f>IF(N483="zákl. přenesená",J483,0)</f>
        <v>0</v>
      </c>
      <c r="BH483" s="211">
        <f>IF(N483="sníž. přenesená",J483,0)</f>
        <v>0</v>
      </c>
      <c r="BI483" s="211">
        <f>IF(N483="nulová",J483,0)</f>
        <v>0</v>
      </c>
      <c r="BJ483" s="19" t="s">
        <v>133</v>
      </c>
      <c r="BK483" s="211">
        <f>ROUND(I483*H483,2)</f>
        <v>0</v>
      </c>
      <c r="BL483" s="19" t="s">
        <v>154</v>
      </c>
      <c r="BM483" s="210" t="s">
        <v>882</v>
      </c>
    </row>
    <row r="484" s="2" customFormat="1">
      <c r="A484" s="40"/>
      <c r="B484" s="41"/>
      <c r="C484" s="42"/>
      <c r="D484" s="212" t="s">
        <v>140</v>
      </c>
      <c r="E484" s="42"/>
      <c r="F484" s="213" t="s">
        <v>883</v>
      </c>
      <c r="G484" s="42"/>
      <c r="H484" s="42"/>
      <c r="I484" s="214"/>
      <c r="J484" s="42"/>
      <c r="K484" s="42"/>
      <c r="L484" s="46"/>
      <c r="M484" s="215"/>
      <c r="N484" s="216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140</v>
      </c>
      <c r="AU484" s="19" t="s">
        <v>133</v>
      </c>
    </row>
    <row r="485" s="13" customFormat="1">
      <c r="A485" s="13"/>
      <c r="B485" s="217"/>
      <c r="C485" s="218"/>
      <c r="D485" s="219" t="s">
        <v>142</v>
      </c>
      <c r="E485" s="220" t="s">
        <v>19</v>
      </c>
      <c r="F485" s="221" t="s">
        <v>165</v>
      </c>
      <c r="G485" s="218"/>
      <c r="H485" s="222">
        <v>0.97099999999999997</v>
      </c>
      <c r="I485" s="223"/>
      <c r="J485" s="218"/>
      <c r="K485" s="218"/>
      <c r="L485" s="224"/>
      <c r="M485" s="225"/>
      <c r="N485" s="226"/>
      <c r="O485" s="226"/>
      <c r="P485" s="226"/>
      <c r="Q485" s="226"/>
      <c r="R485" s="226"/>
      <c r="S485" s="226"/>
      <c r="T485" s="227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28" t="s">
        <v>142</v>
      </c>
      <c r="AU485" s="228" t="s">
        <v>133</v>
      </c>
      <c r="AV485" s="13" t="s">
        <v>133</v>
      </c>
      <c r="AW485" s="13" t="s">
        <v>33</v>
      </c>
      <c r="AX485" s="13" t="s">
        <v>72</v>
      </c>
      <c r="AY485" s="228" t="s">
        <v>125</v>
      </c>
    </row>
    <row r="486" s="15" customFormat="1">
      <c r="A486" s="15"/>
      <c r="B486" s="240"/>
      <c r="C486" s="241"/>
      <c r="D486" s="219" t="s">
        <v>142</v>
      </c>
      <c r="E486" s="242" t="s">
        <v>19</v>
      </c>
      <c r="F486" s="243" t="s">
        <v>166</v>
      </c>
      <c r="G486" s="241"/>
      <c r="H486" s="244">
        <v>0.97099999999999997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0" t="s">
        <v>142</v>
      </c>
      <c r="AU486" s="250" t="s">
        <v>133</v>
      </c>
      <c r="AV486" s="15" t="s">
        <v>126</v>
      </c>
      <c r="AW486" s="15" t="s">
        <v>33</v>
      </c>
      <c r="AX486" s="15" t="s">
        <v>72</v>
      </c>
      <c r="AY486" s="250" t="s">
        <v>125</v>
      </c>
    </row>
    <row r="487" s="13" customFormat="1">
      <c r="A487" s="13"/>
      <c r="B487" s="217"/>
      <c r="C487" s="218"/>
      <c r="D487" s="219" t="s">
        <v>142</v>
      </c>
      <c r="E487" s="220" t="s">
        <v>19</v>
      </c>
      <c r="F487" s="221" t="s">
        <v>169</v>
      </c>
      <c r="G487" s="218"/>
      <c r="H487" s="222">
        <v>3.3090000000000002</v>
      </c>
      <c r="I487" s="223"/>
      <c r="J487" s="218"/>
      <c r="K487" s="218"/>
      <c r="L487" s="224"/>
      <c r="M487" s="225"/>
      <c r="N487" s="226"/>
      <c r="O487" s="226"/>
      <c r="P487" s="226"/>
      <c r="Q487" s="226"/>
      <c r="R487" s="226"/>
      <c r="S487" s="226"/>
      <c r="T487" s="22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28" t="s">
        <v>142</v>
      </c>
      <c r="AU487" s="228" t="s">
        <v>133</v>
      </c>
      <c r="AV487" s="13" t="s">
        <v>133</v>
      </c>
      <c r="AW487" s="13" t="s">
        <v>33</v>
      </c>
      <c r="AX487" s="13" t="s">
        <v>72</v>
      </c>
      <c r="AY487" s="228" t="s">
        <v>125</v>
      </c>
    </row>
    <row r="488" s="15" customFormat="1">
      <c r="A488" s="15"/>
      <c r="B488" s="240"/>
      <c r="C488" s="241"/>
      <c r="D488" s="219" t="s">
        <v>142</v>
      </c>
      <c r="E488" s="242" t="s">
        <v>19</v>
      </c>
      <c r="F488" s="243" t="s">
        <v>166</v>
      </c>
      <c r="G488" s="241"/>
      <c r="H488" s="244">
        <v>3.3090000000000002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0" t="s">
        <v>142</v>
      </c>
      <c r="AU488" s="250" t="s">
        <v>133</v>
      </c>
      <c r="AV488" s="15" t="s">
        <v>126</v>
      </c>
      <c r="AW488" s="15" t="s">
        <v>33</v>
      </c>
      <c r="AX488" s="15" t="s">
        <v>72</v>
      </c>
      <c r="AY488" s="250" t="s">
        <v>125</v>
      </c>
    </row>
    <row r="489" s="13" customFormat="1">
      <c r="A489" s="13"/>
      <c r="B489" s="217"/>
      <c r="C489" s="218"/>
      <c r="D489" s="219" t="s">
        <v>142</v>
      </c>
      <c r="E489" s="220" t="s">
        <v>19</v>
      </c>
      <c r="F489" s="221" t="s">
        <v>171</v>
      </c>
      <c r="G489" s="218"/>
      <c r="H489" s="222">
        <v>1.988</v>
      </c>
      <c r="I489" s="223"/>
      <c r="J489" s="218"/>
      <c r="K489" s="218"/>
      <c r="L489" s="224"/>
      <c r="M489" s="225"/>
      <c r="N489" s="226"/>
      <c r="O489" s="226"/>
      <c r="P489" s="226"/>
      <c r="Q489" s="226"/>
      <c r="R489" s="226"/>
      <c r="S489" s="226"/>
      <c r="T489" s="22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28" t="s">
        <v>142</v>
      </c>
      <c r="AU489" s="228" t="s">
        <v>133</v>
      </c>
      <c r="AV489" s="13" t="s">
        <v>133</v>
      </c>
      <c r="AW489" s="13" t="s">
        <v>33</v>
      </c>
      <c r="AX489" s="13" t="s">
        <v>72</v>
      </c>
      <c r="AY489" s="228" t="s">
        <v>125</v>
      </c>
    </row>
    <row r="490" s="15" customFormat="1">
      <c r="A490" s="15"/>
      <c r="B490" s="240"/>
      <c r="C490" s="241"/>
      <c r="D490" s="219" t="s">
        <v>142</v>
      </c>
      <c r="E490" s="242" t="s">
        <v>19</v>
      </c>
      <c r="F490" s="243" t="s">
        <v>166</v>
      </c>
      <c r="G490" s="241"/>
      <c r="H490" s="244">
        <v>1.988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0" t="s">
        <v>142</v>
      </c>
      <c r="AU490" s="250" t="s">
        <v>133</v>
      </c>
      <c r="AV490" s="15" t="s">
        <v>126</v>
      </c>
      <c r="AW490" s="15" t="s">
        <v>33</v>
      </c>
      <c r="AX490" s="15" t="s">
        <v>72</v>
      </c>
      <c r="AY490" s="250" t="s">
        <v>125</v>
      </c>
    </row>
    <row r="491" s="14" customFormat="1">
      <c r="A491" s="14"/>
      <c r="B491" s="229"/>
      <c r="C491" s="230"/>
      <c r="D491" s="219" t="s">
        <v>142</v>
      </c>
      <c r="E491" s="231" t="s">
        <v>19</v>
      </c>
      <c r="F491" s="232" t="s">
        <v>144</v>
      </c>
      <c r="G491" s="230"/>
      <c r="H491" s="233">
        <v>6.2680000000000007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39" t="s">
        <v>142</v>
      </c>
      <c r="AU491" s="239" t="s">
        <v>133</v>
      </c>
      <c r="AV491" s="14" t="s">
        <v>132</v>
      </c>
      <c r="AW491" s="14" t="s">
        <v>33</v>
      </c>
      <c r="AX491" s="14" t="s">
        <v>77</v>
      </c>
      <c r="AY491" s="239" t="s">
        <v>125</v>
      </c>
    </row>
    <row r="492" s="2" customFormat="1" ht="24.15" customHeight="1">
      <c r="A492" s="40"/>
      <c r="B492" s="41"/>
      <c r="C492" s="199" t="s">
        <v>884</v>
      </c>
      <c r="D492" s="199" t="s">
        <v>128</v>
      </c>
      <c r="E492" s="200" t="s">
        <v>885</v>
      </c>
      <c r="F492" s="201" t="s">
        <v>886</v>
      </c>
      <c r="G492" s="202" t="s">
        <v>152</v>
      </c>
      <c r="H492" s="203">
        <v>4.2800000000000002</v>
      </c>
      <c r="I492" s="204"/>
      <c r="J492" s="205">
        <f>ROUND(I492*H492,2)</f>
        <v>0</v>
      </c>
      <c r="K492" s="201" t="s">
        <v>153</v>
      </c>
      <c r="L492" s="46"/>
      <c r="M492" s="206" t="s">
        <v>19</v>
      </c>
      <c r="N492" s="207" t="s">
        <v>44</v>
      </c>
      <c r="O492" s="86"/>
      <c r="P492" s="208">
        <f>O492*H492</f>
        <v>0</v>
      </c>
      <c r="Q492" s="208">
        <v>0.0063499999999999997</v>
      </c>
      <c r="R492" s="208">
        <f>Q492*H492</f>
        <v>0.027178000000000001</v>
      </c>
      <c r="S492" s="208">
        <v>0</v>
      </c>
      <c r="T492" s="209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0" t="s">
        <v>154</v>
      </c>
      <c r="AT492" s="210" t="s">
        <v>128</v>
      </c>
      <c r="AU492" s="210" t="s">
        <v>133</v>
      </c>
      <c r="AY492" s="19" t="s">
        <v>125</v>
      </c>
      <c r="BE492" s="211">
        <f>IF(N492="základní",J492,0)</f>
        <v>0</v>
      </c>
      <c r="BF492" s="211">
        <f>IF(N492="snížená",J492,0)</f>
        <v>0</v>
      </c>
      <c r="BG492" s="211">
        <f>IF(N492="zákl. přenesená",J492,0)</f>
        <v>0</v>
      </c>
      <c r="BH492" s="211">
        <f>IF(N492="sníž. přenesená",J492,0)</f>
        <v>0</v>
      </c>
      <c r="BI492" s="211">
        <f>IF(N492="nulová",J492,0)</f>
        <v>0</v>
      </c>
      <c r="BJ492" s="19" t="s">
        <v>133</v>
      </c>
      <c r="BK492" s="211">
        <f>ROUND(I492*H492,2)</f>
        <v>0</v>
      </c>
      <c r="BL492" s="19" t="s">
        <v>154</v>
      </c>
      <c r="BM492" s="210" t="s">
        <v>887</v>
      </c>
    </row>
    <row r="493" s="2" customFormat="1">
      <c r="A493" s="40"/>
      <c r="B493" s="41"/>
      <c r="C493" s="42"/>
      <c r="D493" s="212" t="s">
        <v>140</v>
      </c>
      <c r="E493" s="42"/>
      <c r="F493" s="213" t="s">
        <v>888</v>
      </c>
      <c r="G493" s="42"/>
      <c r="H493" s="42"/>
      <c r="I493" s="214"/>
      <c r="J493" s="42"/>
      <c r="K493" s="42"/>
      <c r="L493" s="46"/>
      <c r="M493" s="215"/>
      <c r="N493" s="216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140</v>
      </c>
      <c r="AU493" s="19" t="s">
        <v>133</v>
      </c>
    </row>
    <row r="494" s="2" customFormat="1" ht="16.5" customHeight="1">
      <c r="A494" s="40"/>
      <c r="B494" s="41"/>
      <c r="C494" s="261" t="s">
        <v>889</v>
      </c>
      <c r="D494" s="261" t="s">
        <v>226</v>
      </c>
      <c r="E494" s="262" t="s">
        <v>890</v>
      </c>
      <c r="F494" s="263" t="s">
        <v>891</v>
      </c>
      <c r="G494" s="264" t="s">
        <v>152</v>
      </c>
      <c r="H494" s="265">
        <v>4.7080000000000002</v>
      </c>
      <c r="I494" s="266"/>
      <c r="J494" s="267">
        <f>ROUND(I494*H494,2)</f>
        <v>0</v>
      </c>
      <c r="K494" s="263" t="s">
        <v>19</v>
      </c>
      <c r="L494" s="268"/>
      <c r="M494" s="269" t="s">
        <v>19</v>
      </c>
      <c r="N494" s="270" t="s">
        <v>44</v>
      </c>
      <c r="O494" s="86"/>
      <c r="P494" s="208">
        <f>O494*H494</f>
        <v>0</v>
      </c>
      <c r="Q494" s="208">
        <v>0.019199999999999998</v>
      </c>
      <c r="R494" s="208">
        <f>Q494*H494</f>
        <v>0.090393599999999991</v>
      </c>
      <c r="S494" s="208">
        <v>0</v>
      </c>
      <c r="T494" s="209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0" t="s">
        <v>319</v>
      </c>
      <c r="AT494" s="210" t="s">
        <v>226</v>
      </c>
      <c r="AU494" s="210" t="s">
        <v>133</v>
      </c>
      <c r="AY494" s="19" t="s">
        <v>125</v>
      </c>
      <c r="BE494" s="211">
        <f>IF(N494="základní",J494,0)</f>
        <v>0</v>
      </c>
      <c r="BF494" s="211">
        <f>IF(N494="snížená",J494,0)</f>
        <v>0</v>
      </c>
      <c r="BG494" s="211">
        <f>IF(N494="zákl. přenesená",J494,0)</f>
        <v>0</v>
      </c>
      <c r="BH494" s="211">
        <f>IF(N494="sníž. přenesená",J494,0)</f>
        <v>0</v>
      </c>
      <c r="BI494" s="211">
        <f>IF(N494="nulová",J494,0)</f>
        <v>0</v>
      </c>
      <c r="BJ494" s="19" t="s">
        <v>133</v>
      </c>
      <c r="BK494" s="211">
        <f>ROUND(I494*H494,2)</f>
        <v>0</v>
      </c>
      <c r="BL494" s="19" t="s">
        <v>154</v>
      </c>
      <c r="BM494" s="210" t="s">
        <v>892</v>
      </c>
    </row>
    <row r="495" s="13" customFormat="1">
      <c r="A495" s="13"/>
      <c r="B495" s="217"/>
      <c r="C495" s="218"/>
      <c r="D495" s="219" t="s">
        <v>142</v>
      </c>
      <c r="E495" s="220" t="s">
        <v>19</v>
      </c>
      <c r="F495" s="221" t="s">
        <v>893</v>
      </c>
      <c r="G495" s="218"/>
      <c r="H495" s="222">
        <v>4.7080000000000002</v>
      </c>
      <c r="I495" s="223"/>
      <c r="J495" s="218"/>
      <c r="K495" s="218"/>
      <c r="L495" s="224"/>
      <c r="M495" s="225"/>
      <c r="N495" s="226"/>
      <c r="O495" s="226"/>
      <c r="P495" s="226"/>
      <c r="Q495" s="226"/>
      <c r="R495" s="226"/>
      <c r="S495" s="226"/>
      <c r="T495" s="22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28" t="s">
        <v>142</v>
      </c>
      <c r="AU495" s="228" t="s">
        <v>133</v>
      </c>
      <c r="AV495" s="13" t="s">
        <v>133</v>
      </c>
      <c r="AW495" s="13" t="s">
        <v>33</v>
      </c>
      <c r="AX495" s="13" t="s">
        <v>72</v>
      </c>
      <c r="AY495" s="228" t="s">
        <v>125</v>
      </c>
    </row>
    <row r="496" s="14" customFormat="1">
      <c r="A496" s="14"/>
      <c r="B496" s="229"/>
      <c r="C496" s="230"/>
      <c r="D496" s="219" t="s">
        <v>142</v>
      </c>
      <c r="E496" s="231" t="s">
        <v>19</v>
      </c>
      <c r="F496" s="232" t="s">
        <v>144</v>
      </c>
      <c r="G496" s="230"/>
      <c r="H496" s="233">
        <v>4.7080000000000002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39" t="s">
        <v>142</v>
      </c>
      <c r="AU496" s="239" t="s">
        <v>133</v>
      </c>
      <c r="AV496" s="14" t="s">
        <v>132</v>
      </c>
      <c r="AW496" s="14" t="s">
        <v>33</v>
      </c>
      <c r="AX496" s="14" t="s">
        <v>77</v>
      </c>
      <c r="AY496" s="239" t="s">
        <v>125</v>
      </c>
    </row>
    <row r="497" s="2" customFormat="1" ht="21.75" customHeight="1">
      <c r="A497" s="40"/>
      <c r="B497" s="41"/>
      <c r="C497" s="199" t="s">
        <v>894</v>
      </c>
      <c r="D497" s="199" t="s">
        <v>128</v>
      </c>
      <c r="E497" s="200" t="s">
        <v>895</v>
      </c>
      <c r="F497" s="201" t="s">
        <v>896</v>
      </c>
      <c r="G497" s="202" t="s">
        <v>152</v>
      </c>
      <c r="H497" s="203">
        <v>4.2800000000000002</v>
      </c>
      <c r="I497" s="204"/>
      <c r="J497" s="205">
        <f>ROUND(I497*H497,2)</f>
        <v>0</v>
      </c>
      <c r="K497" s="201" t="s">
        <v>153</v>
      </c>
      <c r="L497" s="46"/>
      <c r="M497" s="206" t="s">
        <v>19</v>
      </c>
      <c r="N497" s="207" t="s">
        <v>44</v>
      </c>
      <c r="O497" s="86"/>
      <c r="P497" s="208">
        <f>O497*H497</f>
        <v>0</v>
      </c>
      <c r="Q497" s="208">
        <v>0</v>
      </c>
      <c r="R497" s="208">
        <f>Q497*H497</f>
        <v>0</v>
      </c>
      <c r="S497" s="208">
        <v>0</v>
      </c>
      <c r="T497" s="209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0" t="s">
        <v>154</v>
      </c>
      <c r="AT497" s="210" t="s">
        <v>128</v>
      </c>
      <c r="AU497" s="210" t="s">
        <v>133</v>
      </c>
      <c r="AY497" s="19" t="s">
        <v>125</v>
      </c>
      <c r="BE497" s="211">
        <f>IF(N497="základní",J497,0)</f>
        <v>0</v>
      </c>
      <c r="BF497" s="211">
        <f>IF(N497="snížená",J497,0)</f>
        <v>0</v>
      </c>
      <c r="BG497" s="211">
        <f>IF(N497="zákl. přenesená",J497,0)</f>
        <v>0</v>
      </c>
      <c r="BH497" s="211">
        <f>IF(N497="sníž. přenesená",J497,0)</f>
        <v>0</v>
      </c>
      <c r="BI497" s="211">
        <f>IF(N497="nulová",J497,0)</f>
        <v>0</v>
      </c>
      <c r="BJ497" s="19" t="s">
        <v>133</v>
      </c>
      <c r="BK497" s="211">
        <f>ROUND(I497*H497,2)</f>
        <v>0</v>
      </c>
      <c r="BL497" s="19" t="s">
        <v>154</v>
      </c>
      <c r="BM497" s="210" t="s">
        <v>897</v>
      </c>
    </row>
    <row r="498" s="2" customFormat="1">
      <c r="A498" s="40"/>
      <c r="B498" s="41"/>
      <c r="C498" s="42"/>
      <c r="D498" s="212" t="s">
        <v>140</v>
      </c>
      <c r="E498" s="42"/>
      <c r="F498" s="213" t="s">
        <v>898</v>
      </c>
      <c r="G498" s="42"/>
      <c r="H498" s="42"/>
      <c r="I498" s="214"/>
      <c r="J498" s="42"/>
      <c r="K498" s="42"/>
      <c r="L498" s="46"/>
      <c r="M498" s="215"/>
      <c r="N498" s="216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140</v>
      </c>
      <c r="AU498" s="19" t="s">
        <v>133</v>
      </c>
    </row>
    <row r="499" s="2" customFormat="1" ht="21.75" customHeight="1">
      <c r="A499" s="40"/>
      <c r="B499" s="41"/>
      <c r="C499" s="199" t="s">
        <v>899</v>
      </c>
      <c r="D499" s="199" t="s">
        <v>128</v>
      </c>
      <c r="E499" s="200" t="s">
        <v>900</v>
      </c>
      <c r="F499" s="201" t="s">
        <v>901</v>
      </c>
      <c r="G499" s="202" t="s">
        <v>152</v>
      </c>
      <c r="H499" s="203">
        <v>4.2800000000000002</v>
      </c>
      <c r="I499" s="204"/>
      <c r="J499" s="205">
        <f>ROUND(I499*H499,2)</f>
        <v>0</v>
      </c>
      <c r="K499" s="201" t="s">
        <v>153</v>
      </c>
      <c r="L499" s="46"/>
      <c r="M499" s="206" t="s">
        <v>19</v>
      </c>
      <c r="N499" s="207" t="s">
        <v>44</v>
      </c>
      <c r="O499" s="86"/>
      <c r="P499" s="208">
        <f>O499*H499</f>
        <v>0</v>
      </c>
      <c r="Q499" s="208">
        <v>0</v>
      </c>
      <c r="R499" s="208">
        <f>Q499*H499</f>
        <v>0</v>
      </c>
      <c r="S499" s="208">
        <v>0</v>
      </c>
      <c r="T499" s="209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0" t="s">
        <v>154</v>
      </c>
      <c r="AT499" s="210" t="s">
        <v>128</v>
      </c>
      <c r="AU499" s="210" t="s">
        <v>133</v>
      </c>
      <c r="AY499" s="19" t="s">
        <v>125</v>
      </c>
      <c r="BE499" s="211">
        <f>IF(N499="základní",J499,0)</f>
        <v>0</v>
      </c>
      <c r="BF499" s="211">
        <f>IF(N499="snížená",J499,0)</f>
        <v>0</v>
      </c>
      <c r="BG499" s="211">
        <f>IF(N499="zákl. přenesená",J499,0)</f>
        <v>0</v>
      </c>
      <c r="BH499" s="211">
        <f>IF(N499="sníž. přenesená",J499,0)</f>
        <v>0</v>
      </c>
      <c r="BI499" s="211">
        <f>IF(N499="nulová",J499,0)</f>
        <v>0</v>
      </c>
      <c r="BJ499" s="19" t="s">
        <v>133</v>
      </c>
      <c r="BK499" s="211">
        <f>ROUND(I499*H499,2)</f>
        <v>0</v>
      </c>
      <c r="BL499" s="19" t="s">
        <v>154</v>
      </c>
      <c r="BM499" s="210" t="s">
        <v>902</v>
      </c>
    </row>
    <row r="500" s="2" customFormat="1">
      <c r="A500" s="40"/>
      <c r="B500" s="41"/>
      <c r="C500" s="42"/>
      <c r="D500" s="212" t="s">
        <v>140</v>
      </c>
      <c r="E500" s="42"/>
      <c r="F500" s="213" t="s">
        <v>903</v>
      </c>
      <c r="G500" s="42"/>
      <c r="H500" s="42"/>
      <c r="I500" s="214"/>
      <c r="J500" s="42"/>
      <c r="K500" s="42"/>
      <c r="L500" s="46"/>
      <c r="M500" s="215"/>
      <c r="N500" s="216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140</v>
      </c>
      <c r="AU500" s="19" t="s">
        <v>133</v>
      </c>
    </row>
    <row r="501" s="2" customFormat="1" ht="16.5" customHeight="1">
      <c r="A501" s="40"/>
      <c r="B501" s="41"/>
      <c r="C501" s="199" t="s">
        <v>904</v>
      </c>
      <c r="D501" s="199" t="s">
        <v>128</v>
      </c>
      <c r="E501" s="200" t="s">
        <v>905</v>
      </c>
      <c r="F501" s="201" t="s">
        <v>906</v>
      </c>
      <c r="G501" s="202" t="s">
        <v>137</v>
      </c>
      <c r="H501" s="203">
        <v>11.34</v>
      </c>
      <c r="I501" s="204"/>
      <c r="J501" s="205">
        <f>ROUND(I501*H501,2)</f>
        <v>0</v>
      </c>
      <c r="K501" s="201" t="s">
        <v>153</v>
      </c>
      <c r="L501" s="46"/>
      <c r="M501" s="206" t="s">
        <v>19</v>
      </c>
      <c r="N501" s="207" t="s">
        <v>44</v>
      </c>
      <c r="O501" s="86"/>
      <c r="P501" s="208">
        <f>O501*H501</f>
        <v>0</v>
      </c>
      <c r="Q501" s="208">
        <v>3.0000000000000001E-05</v>
      </c>
      <c r="R501" s="208">
        <f>Q501*H501</f>
        <v>0.00034020000000000003</v>
      </c>
      <c r="S501" s="208">
        <v>0</v>
      </c>
      <c r="T501" s="209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0" t="s">
        <v>154</v>
      </c>
      <c r="AT501" s="210" t="s">
        <v>128</v>
      </c>
      <c r="AU501" s="210" t="s">
        <v>133</v>
      </c>
      <c r="AY501" s="19" t="s">
        <v>125</v>
      </c>
      <c r="BE501" s="211">
        <f>IF(N501="základní",J501,0)</f>
        <v>0</v>
      </c>
      <c r="BF501" s="211">
        <f>IF(N501="snížená",J501,0)</f>
        <v>0</v>
      </c>
      <c r="BG501" s="211">
        <f>IF(N501="zákl. přenesená",J501,0)</f>
        <v>0</v>
      </c>
      <c r="BH501" s="211">
        <f>IF(N501="sníž. přenesená",J501,0)</f>
        <v>0</v>
      </c>
      <c r="BI501" s="211">
        <f>IF(N501="nulová",J501,0)</f>
        <v>0</v>
      </c>
      <c r="BJ501" s="19" t="s">
        <v>133</v>
      </c>
      <c r="BK501" s="211">
        <f>ROUND(I501*H501,2)</f>
        <v>0</v>
      </c>
      <c r="BL501" s="19" t="s">
        <v>154</v>
      </c>
      <c r="BM501" s="210" t="s">
        <v>907</v>
      </c>
    </row>
    <row r="502" s="2" customFormat="1">
      <c r="A502" s="40"/>
      <c r="B502" s="41"/>
      <c r="C502" s="42"/>
      <c r="D502" s="212" t="s">
        <v>140</v>
      </c>
      <c r="E502" s="42"/>
      <c r="F502" s="213" t="s">
        <v>908</v>
      </c>
      <c r="G502" s="42"/>
      <c r="H502" s="42"/>
      <c r="I502" s="214"/>
      <c r="J502" s="42"/>
      <c r="K502" s="42"/>
      <c r="L502" s="46"/>
      <c r="M502" s="215"/>
      <c r="N502" s="216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140</v>
      </c>
      <c r="AU502" s="19" t="s">
        <v>133</v>
      </c>
    </row>
    <row r="503" s="13" customFormat="1">
      <c r="A503" s="13"/>
      <c r="B503" s="217"/>
      <c r="C503" s="218"/>
      <c r="D503" s="219" t="s">
        <v>142</v>
      </c>
      <c r="E503" s="220" t="s">
        <v>19</v>
      </c>
      <c r="F503" s="221" t="s">
        <v>909</v>
      </c>
      <c r="G503" s="218"/>
      <c r="H503" s="222">
        <v>11.34</v>
      </c>
      <c r="I503" s="223"/>
      <c r="J503" s="218"/>
      <c r="K503" s="218"/>
      <c r="L503" s="224"/>
      <c r="M503" s="225"/>
      <c r="N503" s="226"/>
      <c r="O503" s="226"/>
      <c r="P503" s="226"/>
      <c r="Q503" s="226"/>
      <c r="R503" s="226"/>
      <c r="S503" s="226"/>
      <c r="T503" s="22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28" t="s">
        <v>142</v>
      </c>
      <c r="AU503" s="228" t="s">
        <v>133</v>
      </c>
      <c r="AV503" s="13" t="s">
        <v>133</v>
      </c>
      <c r="AW503" s="13" t="s">
        <v>33</v>
      </c>
      <c r="AX503" s="13" t="s">
        <v>77</v>
      </c>
      <c r="AY503" s="228" t="s">
        <v>125</v>
      </c>
    </row>
    <row r="504" s="2" customFormat="1" ht="24.15" customHeight="1">
      <c r="A504" s="40"/>
      <c r="B504" s="41"/>
      <c r="C504" s="199" t="s">
        <v>910</v>
      </c>
      <c r="D504" s="199" t="s">
        <v>128</v>
      </c>
      <c r="E504" s="200" t="s">
        <v>911</v>
      </c>
      <c r="F504" s="201" t="s">
        <v>912</v>
      </c>
      <c r="G504" s="202" t="s">
        <v>361</v>
      </c>
      <c r="H504" s="271"/>
      <c r="I504" s="204"/>
      <c r="J504" s="205">
        <f>ROUND(I504*H504,2)</f>
        <v>0</v>
      </c>
      <c r="K504" s="201" t="s">
        <v>19</v>
      </c>
      <c r="L504" s="46"/>
      <c r="M504" s="206" t="s">
        <v>19</v>
      </c>
      <c r="N504" s="207" t="s">
        <v>44</v>
      </c>
      <c r="O504" s="86"/>
      <c r="P504" s="208">
        <f>O504*H504</f>
        <v>0</v>
      </c>
      <c r="Q504" s="208">
        <v>0</v>
      </c>
      <c r="R504" s="208">
        <f>Q504*H504</f>
        <v>0</v>
      </c>
      <c r="S504" s="208">
        <v>0</v>
      </c>
      <c r="T504" s="209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0" t="s">
        <v>154</v>
      </c>
      <c r="AT504" s="210" t="s">
        <v>128</v>
      </c>
      <c r="AU504" s="210" t="s">
        <v>133</v>
      </c>
      <c r="AY504" s="19" t="s">
        <v>125</v>
      </c>
      <c r="BE504" s="211">
        <f>IF(N504="základní",J504,0)</f>
        <v>0</v>
      </c>
      <c r="BF504" s="211">
        <f>IF(N504="snížená",J504,0)</f>
        <v>0</v>
      </c>
      <c r="BG504" s="211">
        <f>IF(N504="zákl. přenesená",J504,0)</f>
        <v>0</v>
      </c>
      <c r="BH504" s="211">
        <f>IF(N504="sníž. přenesená",J504,0)</f>
        <v>0</v>
      </c>
      <c r="BI504" s="211">
        <f>IF(N504="nulová",J504,0)</f>
        <v>0</v>
      </c>
      <c r="BJ504" s="19" t="s">
        <v>133</v>
      </c>
      <c r="BK504" s="211">
        <f>ROUND(I504*H504,2)</f>
        <v>0</v>
      </c>
      <c r="BL504" s="19" t="s">
        <v>154</v>
      </c>
      <c r="BM504" s="210" t="s">
        <v>913</v>
      </c>
    </row>
    <row r="505" s="12" customFormat="1" ht="22.8" customHeight="1">
      <c r="A505" s="12"/>
      <c r="B505" s="183"/>
      <c r="C505" s="184"/>
      <c r="D505" s="185" t="s">
        <v>71</v>
      </c>
      <c r="E505" s="197" t="s">
        <v>914</v>
      </c>
      <c r="F505" s="197" t="s">
        <v>915</v>
      </c>
      <c r="G505" s="184"/>
      <c r="H505" s="184"/>
      <c r="I505" s="187"/>
      <c r="J505" s="198">
        <f>BK505</f>
        <v>0</v>
      </c>
      <c r="K505" s="184"/>
      <c r="L505" s="189"/>
      <c r="M505" s="190"/>
      <c r="N505" s="191"/>
      <c r="O505" s="191"/>
      <c r="P505" s="192">
        <f>SUM(P506:P519)</f>
        <v>0</v>
      </c>
      <c r="Q505" s="191"/>
      <c r="R505" s="192">
        <f>SUM(R506:R519)</f>
        <v>0.013426699999999998</v>
      </c>
      <c r="S505" s="191"/>
      <c r="T505" s="193">
        <f>SUM(T506:T519)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194" t="s">
        <v>133</v>
      </c>
      <c r="AT505" s="195" t="s">
        <v>71</v>
      </c>
      <c r="AU505" s="195" t="s">
        <v>77</v>
      </c>
      <c r="AY505" s="194" t="s">
        <v>125</v>
      </c>
      <c r="BK505" s="196">
        <f>SUM(BK506:BK519)</f>
        <v>0</v>
      </c>
    </row>
    <row r="506" s="2" customFormat="1" ht="16.5" customHeight="1">
      <c r="A506" s="40"/>
      <c r="B506" s="41"/>
      <c r="C506" s="199" t="s">
        <v>916</v>
      </c>
      <c r="D506" s="199" t="s">
        <v>128</v>
      </c>
      <c r="E506" s="200" t="s">
        <v>917</v>
      </c>
      <c r="F506" s="201" t="s">
        <v>918</v>
      </c>
      <c r="G506" s="202" t="s">
        <v>152</v>
      </c>
      <c r="H506" s="203">
        <v>19.181000000000001</v>
      </c>
      <c r="I506" s="204"/>
      <c r="J506" s="205">
        <f>ROUND(I506*H506,2)</f>
        <v>0</v>
      </c>
      <c r="K506" s="201" t="s">
        <v>153</v>
      </c>
      <c r="L506" s="46"/>
      <c r="M506" s="206" t="s">
        <v>19</v>
      </c>
      <c r="N506" s="207" t="s">
        <v>44</v>
      </c>
      <c r="O506" s="86"/>
      <c r="P506" s="208">
        <f>O506*H506</f>
        <v>0</v>
      </c>
      <c r="Q506" s="208">
        <v>0.00016000000000000001</v>
      </c>
      <c r="R506" s="208">
        <f>Q506*H506</f>
        <v>0.0030689600000000004</v>
      </c>
      <c r="S506" s="208">
        <v>0</v>
      </c>
      <c r="T506" s="209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0" t="s">
        <v>154</v>
      </c>
      <c r="AT506" s="210" t="s">
        <v>128</v>
      </c>
      <c r="AU506" s="210" t="s">
        <v>133</v>
      </c>
      <c r="AY506" s="19" t="s">
        <v>125</v>
      </c>
      <c r="BE506" s="211">
        <f>IF(N506="základní",J506,0)</f>
        <v>0</v>
      </c>
      <c r="BF506" s="211">
        <f>IF(N506="snížená",J506,0)</f>
        <v>0</v>
      </c>
      <c r="BG506" s="211">
        <f>IF(N506="zákl. přenesená",J506,0)</f>
        <v>0</v>
      </c>
      <c r="BH506" s="211">
        <f>IF(N506="sníž. přenesená",J506,0)</f>
        <v>0</v>
      </c>
      <c r="BI506" s="211">
        <f>IF(N506="nulová",J506,0)</f>
        <v>0</v>
      </c>
      <c r="BJ506" s="19" t="s">
        <v>133</v>
      </c>
      <c r="BK506" s="211">
        <f>ROUND(I506*H506,2)</f>
        <v>0</v>
      </c>
      <c r="BL506" s="19" t="s">
        <v>154</v>
      </c>
      <c r="BM506" s="210" t="s">
        <v>919</v>
      </c>
    </row>
    <row r="507" s="2" customFormat="1">
      <c r="A507" s="40"/>
      <c r="B507" s="41"/>
      <c r="C507" s="42"/>
      <c r="D507" s="212" t="s">
        <v>140</v>
      </c>
      <c r="E507" s="42"/>
      <c r="F507" s="213" t="s">
        <v>920</v>
      </c>
      <c r="G507" s="42"/>
      <c r="H507" s="42"/>
      <c r="I507" s="214"/>
      <c r="J507" s="42"/>
      <c r="K507" s="42"/>
      <c r="L507" s="46"/>
      <c r="M507" s="215"/>
      <c r="N507" s="216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140</v>
      </c>
      <c r="AU507" s="19" t="s">
        <v>133</v>
      </c>
    </row>
    <row r="508" s="13" customFormat="1">
      <c r="A508" s="13"/>
      <c r="B508" s="217"/>
      <c r="C508" s="218"/>
      <c r="D508" s="219" t="s">
        <v>142</v>
      </c>
      <c r="E508" s="220" t="s">
        <v>19</v>
      </c>
      <c r="F508" s="221" t="s">
        <v>170</v>
      </c>
      <c r="G508" s="218"/>
      <c r="H508" s="222">
        <v>19.181000000000001</v>
      </c>
      <c r="I508" s="223"/>
      <c r="J508" s="218"/>
      <c r="K508" s="218"/>
      <c r="L508" s="224"/>
      <c r="M508" s="225"/>
      <c r="N508" s="226"/>
      <c r="O508" s="226"/>
      <c r="P508" s="226"/>
      <c r="Q508" s="226"/>
      <c r="R508" s="226"/>
      <c r="S508" s="226"/>
      <c r="T508" s="22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28" t="s">
        <v>142</v>
      </c>
      <c r="AU508" s="228" t="s">
        <v>133</v>
      </c>
      <c r="AV508" s="13" t="s">
        <v>133</v>
      </c>
      <c r="AW508" s="13" t="s">
        <v>33</v>
      </c>
      <c r="AX508" s="13" t="s">
        <v>77</v>
      </c>
      <c r="AY508" s="228" t="s">
        <v>125</v>
      </c>
    </row>
    <row r="509" s="2" customFormat="1" ht="24.15" customHeight="1">
      <c r="A509" s="40"/>
      <c r="B509" s="41"/>
      <c r="C509" s="199" t="s">
        <v>921</v>
      </c>
      <c r="D509" s="199" t="s">
        <v>128</v>
      </c>
      <c r="E509" s="200" t="s">
        <v>922</v>
      </c>
      <c r="F509" s="201" t="s">
        <v>923</v>
      </c>
      <c r="G509" s="202" t="s">
        <v>152</v>
      </c>
      <c r="H509" s="203">
        <v>38.362000000000002</v>
      </c>
      <c r="I509" s="204"/>
      <c r="J509" s="205">
        <f>ROUND(I509*H509,2)</f>
        <v>0</v>
      </c>
      <c r="K509" s="201" t="s">
        <v>153</v>
      </c>
      <c r="L509" s="46"/>
      <c r="M509" s="206" t="s">
        <v>19</v>
      </c>
      <c r="N509" s="207" t="s">
        <v>44</v>
      </c>
      <c r="O509" s="86"/>
      <c r="P509" s="208">
        <f>O509*H509</f>
        <v>0</v>
      </c>
      <c r="Q509" s="208">
        <v>0.00014999999999999999</v>
      </c>
      <c r="R509" s="208">
        <f>Q509*H509</f>
        <v>0.0057542999999999995</v>
      </c>
      <c r="S509" s="208">
        <v>0</v>
      </c>
      <c r="T509" s="209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0" t="s">
        <v>154</v>
      </c>
      <c r="AT509" s="210" t="s">
        <v>128</v>
      </c>
      <c r="AU509" s="210" t="s">
        <v>133</v>
      </c>
      <c r="AY509" s="19" t="s">
        <v>125</v>
      </c>
      <c r="BE509" s="211">
        <f>IF(N509="základní",J509,0)</f>
        <v>0</v>
      </c>
      <c r="BF509" s="211">
        <f>IF(N509="snížená",J509,0)</f>
        <v>0</v>
      </c>
      <c r="BG509" s="211">
        <f>IF(N509="zákl. přenesená",J509,0)</f>
        <v>0</v>
      </c>
      <c r="BH509" s="211">
        <f>IF(N509="sníž. přenesená",J509,0)</f>
        <v>0</v>
      </c>
      <c r="BI509" s="211">
        <f>IF(N509="nulová",J509,0)</f>
        <v>0</v>
      </c>
      <c r="BJ509" s="19" t="s">
        <v>133</v>
      </c>
      <c r="BK509" s="211">
        <f>ROUND(I509*H509,2)</f>
        <v>0</v>
      </c>
      <c r="BL509" s="19" t="s">
        <v>154</v>
      </c>
      <c r="BM509" s="210" t="s">
        <v>924</v>
      </c>
    </row>
    <row r="510" s="2" customFormat="1">
      <c r="A510" s="40"/>
      <c r="B510" s="41"/>
      <c r="C510" s="42"/>
      <c r="D510" s="212" t="s">
        <v>140</v>
      </c>
      <c r="E510" s="42"/>
      <c r="F510" s="213" t="s">
        <v>925</v>
      </c>
      <c r="G510" s="42"/>
      <c r="H510" s="42"/>
      <c r="I510" s="214"/>
      <c r="J510" s="42"/>
      <c r="K510" s="42"/>
      <c r="L510" s="46"/>
      <c r="M510" s="215"/>
      <c r="N510" s="216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140</v>
      </c>
      <c r="AU510" s="19" t="s">
        <v>133</v>
      </c>
    </row>
    <row r="511" s="13" customFormat="1">
      <c r="A511" s="13"/>
      <c r="B511" s="217"/>
      <c r="C511" s="218"/>
      <c r="D511" s="219" t="s">
        <v>142</v>
      </c>
      <c r="E511" s="220" t="s">
        <v>19</v>
      </c>
      <c r="F511" s="221" t="s">
        <v>926</v>
      </c>
      <c r="G511" s="218"/>
      <c r="H511" s="222">
        <v>38.362000000000002</v>
      </c>
      <c r="I511" s="223"/>
      <c r="J511" s="218"/>
      <c r="K511" s="218"/>
      <c r="L511" s="224"/>
      <c r="M511" s="225"/>
      <c r="N511" s="226"/>
      <c r="O511" s="226"/>
      <c r="P511" s="226"/>
      <c r="Q511" s="226"/>
      <c r="R511" s="226"/>
      <c r="S511" s="226"/>
      <c r="T511" s="22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28" t="s">
        <v>142</v>
      </c>
      <c r="AU511" s="228" t="s">
        <v>133</v>
      </c>
      <c r="AV511" s="13" t="s">
        <v>133</v>
      </c>
      <c r="AW511" s="13" t="s">
        <v>33</v>
      </c>
      <c r="AX511" s="13" t="s">
        <v>77</v>
      </c>
      <c r="AY511" s="228" t="s">
        <v>125</v>
      </c>
    </row>
    <row r="512" s="2" customFormat="1" ht="16.5" customHeight="1">
      <c r="A512" s="40"/>
      <c r="B512" s="41"/>
      <c r="C512" s="199" t="s">
        <v>927</v>
      </c>
      <c r="D512" s="199" t="s">
        <v>128</v>
      </c>
      <c r="E512" s="200" t="s">
        <v>928</v>
      </c>
      <c r="F512" s="201" t="s">
        <v>929</v>
      </c>
      <c r="G512" s="202" t="s">
        <v>152</v>
      </c>
      <c r="H512" s="203">
        <v>38.362000000000002</v>
      </c>
      <c r="I512" s="204"/>
      <c r="J512" s="205">
        <f>ROUND(I512*H512,2)</f>
        <v>0</v>
      </c>
      <c r="K512" s="201" t="s">
        <v>153</v>
      </c>
      <c r="L512" s="46"/>
      <c r="M512" s="206" t="s">
        <v>19</v>
      </c>
      <c r="N512" s="207" t="s">
        <v>44</v>
      </c>
      <c r="O512" s="86"/>
      <c r="P512" s="208">
        <f>O512*H512</f>
        <v>0</v>
      </c>
      <c r="Q512" s="208">
        <v>1.0000000000000001E-05</v>
      </c>
      <c r="R512" s="208">
        <f>Q512*H512</f>
        <v>0.00038362000000000004</v>
      </c>
      <c r="S512" s="208">
        <v>0</v>
      </c>
      <c r="T512" s="209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0" t="s">
        <v>154</v>
      </c>
      <c r="AT512" s="210" t="s">
        <v>128</v>
      </c>
      <c r="AU512" s="210" t="s">
        <v>133</v>
      </c>
      <c r="AY512" s="19" t="s">
        <v>125</v>
      </c>
      <c r="BE512" s="211">
        <f>IF(N512="základní",J512,0)</f>
        <v>0</v>
      </c>
      <c r="BF512" s="211">
        <f>IF(N512="snížená",J512,0)</f>
        <v>0</v>
      </c>
      <c r="BG512" s="211">
        <f>IF(N512="zákl. přenesená",J512,0)</f>
        <v>0</v>
      </c>
      <c r="BH512" s="211">
        <f>IF(N512="sníž. přenesená",J512,0)</f>
        <v>0</v>
      </c>
      <c r="BI512" s="211">
        <f>IF(N512="nulová",J512,0)</f>
        <v>0</v>
      </c>
      <c r="BJ512" s="19" t="s">
        <v>133</v>
      </c>
      <c r="BK512" s="211">
        <f>ROUND(I512*H512,2)</f>
        <v>0</v>
      </c>
      <c r="BL512" s="19" t="s">
        <v>154</v>
      </c>
      <c r="BM512" s="210" t="s">
        <v>930</v>
      </c>
    </row>
    <row r="513" s="2" customFormat="1">
      <c r="A513" s="40"/>
      <c r="B513" s="41"/>
      <c r="C513" s="42"/>
      <c r="D513" s="212" t="s">
        <v>140</v>
      </c>
      <c r="E513" s="42"/>
      <c r="F513" s="213" t="s">
        <v>931</v>
      </c>
      <c r="G513" s="42"/>
      <c r="H513" s="42"/>
      <c r="I513" s="214"/>
      <c r="J513" s="42"/>
      <c r="K513" s="42"/>
      <c r="L513" s="46"/>
      <c r="M513" s="215"/>
      <c r="N513" s="216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140</v>
      </c>
      <c r="AU513" s="19" t="s">
        <v>133</v>
      </c>
    </row>
    <row r="514" s="2" customFormat="1" ht="16.5" customHeight="1">
      <c r="A514" s="40"/>
      <c r="B514" s="41"/>
      <c r="C514" s="199" t="s">
        <v>932</v>
      </c>
      <c r="D514" s="199" t="s">
        <v>128</v>
      </c>
      <c r="E514" s="200" t="s">
        <v>933</v>
      </c>
      <c r="F514" s="201" t="s">
        <v>934</v>
      </c>
      <c r="G514" s="202" t="s">
        <v>152</v>
      </c>
      <c r="H514" s="203">
        <v>19.181000000000001</v>
      </c>
      <c r="I514" s="204"/>
      <c r="J514" s="205">
        <f>ROUND(I514*H514,2)</f>
        <v>0</v>
      </c>
      <c r="K514" s="201" t="s">
        <v>153</v>
      </c>
      <c r="L514" s="46"/>
      <c r="M514" s="206" t="s">
        <v>19</v>
      </c>
      <c r="N514" s="207" t="s">
        <v>44</v>
      </c>
      <c r="O514" s="86"/>
      <c r="P514" s="208">
        <f>O514*H514</f>
        <v>0</v>
      </c>
      <c r="Q514" s="208">
        <v>8.0000000000000007E-05</v>
      </c>
      <c r="R514" s="208">
        <f>Q514*H514</f>
        <v>0.0015344800000000002</v>
      </c>
      <c r="S514" s="208">
        <v>0</v>
      </c>
      <c r="T514" s="209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0" t="s">
        <v>154</v>
      </c>
      <c r="AT514" s="210" t="s">
        <v>128</v>
      </c>
      <c r="AU514" s="210" t="s">
        <v>133</v>
      </c>
      <c r="AY514" s="19" t="s">
        <v>125</v>
      </c>
      <c r="BE514" s="211">
        <f>IF(N514="základní",J514,0)</f>
        <v>0</v>
      </c>
      <c r="BF514" s="211">
        <f>IF(N514="snížená",J514,0)</f>
        <v>0</v>
      </c>
      <c r="BG514" s="211">
        <f>IF(N514="zákl. přenesená",J514,0)</f>
        <v>0</v>
      </c>
      <c r="BH514" s="211">
        <f>IF(N514="sníž. přenesená",J514,0)</f>
        <v>0</v>
      </c>
      <c r="BI514" s="211">
        <f>IF(N514="nulová",J514,0)</f>
        <v>0</v>
      </c>
      <c r="BJ514" s="19" t="s">
        <v>133</v>
      </c>
      <c r="BK514" s="211">
        <f>ROUND(I514*H514,2)</f>
        <v>0</v>
      </c>
      <c r="BL514" s="19" t="s">
        <v>154</v>
      </c>
      <c r="BM514" s="210" t="s">
        <v>935</v>
      </c>
    </row>
    <row r="515" s="2" customFormat="1">
      <c r="A515" s="40"/>
      <c r="B515" s="41"/>
      <c r="C515" s="42"/>
      <c r="D515" s="212" t="s">
        <v>140</v>
      </c>
      <c r="E515" s="42"/>
      <c r="F515" s="213" t="s">
        <v>936</v>
      </c>
      <c r="G515" s="42"/>
      <c r="H515" s="42"/>
      <c r="I515" s="214"/>
      <c r="J515" s="42"/>
      <c r="K515" s="42"/>
      <c r="L515" s="46"/>
      <c r="M515" s="215"/>
      <c r="N515" s="216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140</v>
      </c>
      <c r="AU515" s="19" t="s">
        <v>133</v>
      </c>
    </row>
    <row r="516" s="2" customFormat="1" ht="24.15" customHeight="1">
      <c r="A516" s="40"/>
      <c r="B516" s="41"/>
      <c r="C516" s="199" t="s">
        <v>937</v>
      </c>
      <c r="D516" s="199" t="s">
        <v>128</v>
      </c>
      <c r="E516" s="200" t="s">
        <v>938</v>
      </c>
      <c r="F516" s="201" t="s">
        <v>939</v>
      </c>
      <c r="G516" s="202" t="s">
        <v>152</v>
      </c>
      <c r="H516" s="203">
        <v>19.181000000000001</v>
      </c>
      <c r="I516" s="204"/>
      <c r="J516" s="205">
        <f>ROUND(I516*H516,2)</f>
        <v>0</v>
      </c>
      <c r="K516" s="201" t="s">
        <v>153</v>
      </c>
      <c r="L516" s="46"/>
      <c r="M516" s="206" t="s">
        <v>19</v>
      </c>
      <c r="N516" s="207" t="s">
        <v>44</v>
      </c>
      <c r="O516" s="86"/>
      <c r="P516" s="208">
        <f>O516*H516</f>
        <v>0</v>
      </c>
      <c r="Q516" s="208">
        <v>0.00013999999999999999</v>
      </c>
      <c r="R516" s="208">
        <f>Q516*H516</f>
        <v>0.00268534</v>
      </c>
      <c r="S516" s="208">
        <v>0</v>
      </c>
      <c r="T516" s="209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0" t="s">
        <v>154</v>
      </c>
      <c r="AT516" s="210" t="s">
        <v>128</v>
      </c>
      <c r="AU516" s="210" t="s">
        <v>133</v>
      </c>
      <c r="AY516" s="19" t="s">
        <v>125</v>
      </c>
      <c r="BE516" s="211">
        <f>IF(N516="základní",J516,0)</f>
        <v>0</v>
      </c>
      <c r="BF516" s="211">
        <f>IF(N516="snížená",J516,0)</f>
        <v>0</v>
      </c>
      <c r="BG516" s="211">
        <f>IF(N516="zákl. přenesená",J516,0)</f>
        <v>0</v>
      </c>
      <c r="BH516" s="211">
        <f>IF(N516="sníž. přenesená",J516,0)</f>
        <v>0</v>
      </c>
      <c r="BI516" s="211">
        <f>IF(N516="nulová",J516,0)</f>
        <v>0</v>
      </c>
      <c r="BJ516" s="19" t="s">
        <v>133</v>
      </c>
      <c r="BK516" s="211">
        <f>ROUND(I516*H516,2)</f>
        <v>0</v>
      </c>
      <c r="BL516" s="19" t="s">
        <v>154</v>
      </c>
      <c r="BM516" s="210" t="s">
        <v>940</v>
      </c>
    </row>
    <row r="517" s="2" customFormat="1">
      <c r="A517" s="40"/>
      <c r="B517" s="41"/>
      <c r="C517" s="42"/>
      <c r="D517" s="212" t="s">
        <v>140</v>
      </c>
      <c r="E517" s="42"/>
      <c r="F517" s="213" t="s">
        <v>941</v>
      </c>
      <c r="G517" s="42"/>
      <c r="H517" s="42"/>
      <c r="I517" s="214"/>
      <c r="J517" s="42"/>
      <c r="K517" s="42"/>
      <c r="L517" s="46"/>
      <c r="M517" s="215"/>
      <c r="N517" s="216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140</v>
      </c>
      <c r="AU517" s="19" t="s">
        <v>133</v>
      </c>
    </row>
    <row r="518" s="2" customFormat="1" ht="24.15" customHeight="1">
      <c r="A518" s="40"/>
      <c r="B518" s="41"/>
      <c r="C518" s="199" t="s">
        <v>942</v>
      </c>
      <c r="D518" s="199" t="s">
        <v>128</v>
      </c>
      <c r="E518" s="200" t="s">
        <v>943</v>
      </c>
      <c r="F518" s="201" t="s">
        <v>944</v>
      </c>
      <c r="G518" s="202" t="s">
        <v>361</v>
      </c>
      <c r="H518" s="271"/>
      <c r="I518" s="204"/>
      <c r="J518" s="205">
        <f>ROUND(I518*H518,2)</f>
        <v>0</v>
      </c>
      <c r="K518" s="201" t="s">
        <v>153</v>
      </c>
      <c r="L518" s="46"/>
      <c r="M518" s="206" t="s">
        <v>19</v>
      </c>
      <c r="N518" s="207" t="s">
        <v>44</v>
      </c>
      <c r="O518" s="86"/>
      <c r="P518" s="208">
        <f>O518*H518</f>
        <v>0</v>
      </c>
      <c r="Q518" s="208">
        <v>0</v>
      </c>
      <c r="R518" s="208">
        <f>Q518*H518</f>
        <v>0</v>
      </c>
      <c r="S518" s="208">
        <v>0</v>
      </c>
      <c r="T518" s="209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0" t="s">
        <v>154</v>
      </c>
      <c r="AT518" s="210" t="s">
        <v>128</v>
      </c>
      <c r="AU518" s="210" t="s">
        <v>133</v>
      </c>
      <c r="AY518" s="19" t="s">
        <v>125</v>
      </c>
      <c r="BE518" s="211">
        <f>IF(N518="základní",J518,0)</f>
        <v>0</v>
      </c>
      <c r="BF518" s="211">
        <f>IF(N518="snížená",J518,0)</f>
        <v>0</v>
      </c>
      <c r="BG518" s="211">
        <f>IF(N518="zákl. přenesená",J518,0)</f>
        <v>0</v>
      </c>
      <c r="BH518" s="211">
        <f>IF(N518="sníž. přenesená",J518,0)</f>
        <v>0</v>
      </c>
      <c r="BI518" s="211">
        <f>IF(N518="nulová",J518,0)</f>
        <v>0</v>
      </c>
      <c r="BJ518" s="19" t="s">
        <v>133</v>
      </c>
      <c r="BK518" s="211">
        <f>ROUND(I518*H518,2)</f>
        <v>0</v>
      </c>
      <c r="BL518" s="19" t="s">
        <v>154</v>
      </c>
      <c r="BM518" s="210" t="s">
        <v>945</v>
      </c>
    </row>
    <row r="519" s="2" customFormat="1">
      <c r="A519" s="40"/>
      <c r="B519" s="41"/>
      <c r="C519" s="42"/>
      <c r="D519" s="212" t="s">
        <v>140</v>
      </c>
      <c r="E519" s="42"/>
      <c r="F519" s="213" t="s">
        <v>946</v>
      </c>
      <c r="G519" s="42"/>
      <c r="H519" s="42"/>
      <c r="I519" s="214"/>
      <c r="J519" s="42"/>
      <c r="K519" s="42"/>
      <c r="L519" s="46"/>
      <c r="M519" s="215"/>
      <c r="N519" s="216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140</v>
      </c>
      <c r="AU519" s="19" t="s">
        <v>133</v>
      </c>
    </row>
    <row r="520" s="12" customFormat="1" ht="22.8" customHeight="1">
      <c r="A520" s="12"/>
      <c r="B520" s="183"/>
      <c r="C520" s="184"/>
      <c r="D520" s="185" t="s">
        <v>71</v>
      </c>
      <c r="E520" s="197" t="s">
        <v>947</v>
      </c>
      <c r="F520" s="197" t="s">
        <v>948</v>
      </c>
      <c r="G520" s="184"/>
      <c r="H520" s="184"/>
      <c r="I520" s="187"/>
      <c r="J520" s="198">
        <f>BK520</f>
        <v>0</v>
      </c>
      <c r="K520" s="184"/>
      <c r="L520" s="189"/>
      <c r="M520" s="190"/>
      <c r="N520" s="191"/>
      <c r="O520" s="191"/>
      <c r="P520" s="192">
        <f>SUM(P521:P556)</f>
        <v>0</v>
      </c>
      <c r="Q520" s="191"/>
      <c r="R520" s="192">
        <f>SUM(R521:R556)</f>
        <v>0.38608231999999992</v>
      </c>
      <c r="S520" s="191"/>
      <c r="T520" s="193">
        <f>SUM(T521:T556)</f>
        <v>0.11529149999999999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94" t="s">
        <v>133</v>
      </c>
      <c r="AT520" s="195" t="s">
        <v>71</v>
      </c>
      <c r="AU520" s="195" t="s">
        <v>77</v>
      </c>
      <c r="AY520" s="194" t="s">
        <v>125</v>
      </c>
      <c r="BK520" s="196">
        <f>SUM(BK521:BK556)</f>
        <v>0</v>
      </c>
    </row>
    <row r="521" s="2" customFormat="1" ht="24.15" customHeight="1">
      <c r="A521" s="40"/>
      <c r="B521" s="41"/>
      <c r="C521" s="199" t="s">
        <v>949</v>
      </c>
      <c r="D521" s="199" t="s">
        <v>128</v>
      </c>
      <c r="E521" s="200" t="s">
        <v>950</v>
      </c>
      <c r="F521" s="201" t="s">
        <v>951</v>
      </c>
      <c r="G521" s="202" t="s">
        <v>152</v>
      </c>
      <c r="H521" s="203">
        <v>34.576999999999998</v>
      </c>
      <c r="I521" s="204"/>
      <c r="J521" s="205">
        <f>ROUND(I521*H521,2)</f>
        <v>0</v>
      </c>
      <c r="K521" s="201" t="s">
        <v>153</v>
      </c>
      <c r="L521" s="46"/>
      <c r="M521" s="206" t="s">
        <v>19</v>
      </c>
      <c r="N521" s="207" t="s">
        <v>44</v>
      </c>
      <c r="O521" s="86"/>
      <c r="P521" s="208">
        <f>O521*H521</f>
        <v>0</v>
      </c>
      <c r="Q521" s="208">
        <v>0.0075799999999999999</v>
      </c>
      <c r="R521" s="208">
        <f>Q521*H521</f>
        <v>0.26209366000000001</v>
      </c>
      <c r="S521" s="208">
        <v>0</v>
      </c>
      <c r="T521" s="209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0" t="s">
        <v>154</v>
      </c>
      <c r="AT521" s="210" t="s">
        <v>128</v>
      </c>
      <c r="AU521" s="210" t="s">
        <v>133</v>
      </c>
      <c r="AY521" s="19" t="s">
        <v>125</v>
      </c>
      <c r="BE521" s="211">
        <f>IF(N521="základní",J521,0)</f>
        <v>0</v>
      </c>
      <c r="BF521" s="211">
        <f>IF(N521="snížená",J521,0)</f>
        <v>0</v>
      </c>
      <c r="BG521" s="211">
        <f>IF(N521="zákl. přenesená",J521,0)</f>
        <v>0</v>
      </c>
      <c r="BH521" s="211">
        <f>IF(N521="sníž. přenesená",J521,0)</f>
        <v>0</v>
      </c>
      <c r="BI521" s="211">
        <f>IF(N521="nulová",J521,0)</f>
        <v>0</v>
      </c>
      <c r="BJ521" s="19" t="s">
        <v>133</v>
      </c>
      <c r="BK521" s="211">
        <f>ROUND(I521*H521,2)</f>
        <v>0</v>
      </c>
      <c r="BL521" s="19" t="s">
        <v>154</v>
      </c>
      <c r="BM521" s="210" t="s">
        <v>952</v>
      </c>
    </row>
    <row r="522" s="2" customFormat="1">
      <c r="A522" s="40"/>
      <c r="B522" s="41"/>
      <c r="C522" s="42"/>
      <c r="D522" s="212" t="s">
        <v>140</v>
      </c>
      <c r="E522" s="42"/>
      <c r="F522" s="213" t="s">
        <v>953</v>
      </c>
      <c r="G522" s="42"/>
      <c r="H522" s="42"/>
      <c r="I522" s="214"/>
      <c r="J522" s="42"/>
      <c r="K522" s="42"/>
      <c r="L522" s="46"/>
      <c r="M522" s="215"/>
      <c r="N522" s="216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140</v>
      </c>
      <c r="AU522" s="19" t="s">
        <v>133</v>
      </c>
    </row>
    <row r="523" s="13" customFormat="1">
      <c r="A523" s="13"/>
      <c r="B523" s="217"/>
      <c r="C523" s="218"/>
      <c r="D523" s="219" t="s">
        <v>142</v>
      </c>
      <c r="E523" s="220" t="s">
        <v>19</v>
      </c>
      <c r="F523" s="221" t="s">
        <v>167</v>
      </c>
      <c r="G523" s="218"/>
      <c r="H523" s="222">
        <v>12.241</v>
      </c>
      <c r="I523" s="223"/>
      <c r="J523" s="218"/>
      <c r="K523" s="218"/>
      <c r="L523" s="224"/>
      <c r="M523" s="225"/>
      <c r="N523" s="226"/>
      <c r="O523" s="226"/>
      <c r="P523" s="226"/>
      <c r="Q523" s="226"/>
      <c r="R523" s="226"/>
      <c r="S523" s="226"/>
      <c r="T523" s="227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28" t="s">
        <v>142</v>
      </c>
      <c r="AU523" s="228" t="s">
        <v>133</v>
      </c>
      <c r="AV523" s="13" t="s">
        <v>133</v>
      </c>
      <c r="AW523" s="13" t="s">
        <v>33</v>
      </c>
      <c r="AX523" s="13" t="s">
        <v>72</v>
      </c>
      <c r="AY523" s="228" t="s">
        <v>125</v>
      </c>
    </row>
    <row r="524" s="15" customFormat="1">
      <c r="A524" s="15"/>
      <c r="B524" s="240"/>
      <c r="C524" s="241"/>
      <c r="D524" s="219" t="s">
        <v>142</v>
      </c>
      <c r="E524" s="242" t="s">
        <v>19</v>
      </c>
      <c r="F524" s="243" t="s">
        <v>166</v>
      </c>
      <c r="G524" s="241"/>
      <c r="H524" s="244">
        <v>12.241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0" t="s">
        <v>142</v>
      </c>
      <c r="AU524" s="250" t="s">
        <v>133</v>
      </c>
      <c r="AV524" s="15" t="s">
        <v>126</v>
      </c>
      <c r="AW524" s="15" t="s">
        <v>33</v>
      </c>
      <c r="AX524" s="15" t="s">
        <v>72</v>
      </c>
      <c r="AY524" s="250" t="s">
        <v>125</v>
      </c>
    </row>
    <row r="525" s="13" customFormat="1">
      <c r="A525" s="13"/>
      <c r="B525" s="217"/>
      <c r="C525" s="218"/>
      <c r="D525" s="219" t="s">
        <v>142</v>
      </c>
      <c r="E525" s="220" t="s">
        <v>19</v>
      </c>
      <c r="F525" s="221" t="s">
        <v>168</v>
      </c>
      <c r="G525" s="218"/>
      <c r="H525" s="222">
        <v>14.884</v>
      </c>
      <c r="I525" s="223"/>
      <c r="J525" s="218"/>
      <c r="K525" s="218"/>
      <c r="L525" s="224"/>
      <c r="M525" s="225"/>
      <c r="N525" s="226"/>
      <c r="O525" s="226"/>
      <c r="P525" s="226"/>
      <c r="Q525" s="226"/>
      <c r="R525" s="226"/>
      <c r="S525" s="226"/>
      <c r="T525" s="22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28" t="s">
        <v>142</v>
      </c>
      <c r="AU525" s="228" t="s">
        <v>133</v>
      </c>
      <c r="AV525" s="13" t="s">
        <v>133</v>
      </c>
      <c r="AW525" s="13" t="s">
        <v>33</v>
      </c>
      <c r="AX525" s="13" t="s">
        <v>72</v>
      </c>
      <c r="AY525" s="228" t="s">
        <v>125</v>
      </c>
    </row>
    <row r="526" s="15" customFormat="1">
      <c r="A526" s="15"/>
      <c r="B526" s="240"/>
      <c r="C526" s="241"/>
      <c r="D526" s="219" t="s">
        <v>142</v>
      </c>
      <c r="E526" s="242" t="s">
        <v>19</v>
      </c>
      <c r="F526" s="243" t="s">
        <v>166</v>
      </c>
      <c r="G526" s="241"/>
      <c r="H526" s="244">
        <v>14.884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0" t="s">
        <v>142</v>
      </c>
      <c r="AU526" s="250" t="s">
        <v>133</v>
      </c>
      <c r="AV526" s="15" t="s">
        <v>126</v>
      </c>
      <c r="AW526" s="15" t="s">
        <v>33</v>
      </c>
      <c r="AX526" s="15" t="s">
        <v>72</v>
      </c>
      <c r="AY526" s="250" t="s">
        <v>125</v>
      </c>
    </row>
    <row r="527" s="13" customFormat="1">
      <c r="A527" s="13"/>
      <c r="B527" s="217"/>
      <c r="C527" s="218"/>
      <c r="D527" s="219" t="s">
        <v>142</v>
      </c>
      <c r="E527" s="220" t="s">
        <v>19</v>
      </c>
      <c r="F527" s="221" t="s">
        <v>171</v>
      </c>
      <c r="G527" s="218"/>
      <c r="H527" s="222">
        <v>1.988</v>
      </c>
      <c r="I527" s="223"/>
      <c r="J527" s="218"/>
      <c r="K527" s="218"/>
      <c r="L527" s="224"/>
      <c r="M527" s="225"/>
      <c r="N527" s="226"/>
      <c r="O527" s="226"/>
      <c r="P527" s="226"/>
      <c r="Q527" s="226"/>
      <c r="R527" s="226"/>
      <c r="S527" s="226"/>
      <c r="T527" s="22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28" t="s">
        <v>142</v>
      </c>
      <c r="AU527" s="228" t="s">
        <v>133</v>
      </c>
      <c r="AV527" s="13" t="s">
        <v>133</v>
      </c>
      <c r="AW527" s="13" t="s">
        <v>33</v>
      </c>
      <c r="AX527" s="13" t="s">
        <v>72</v>
      </c>
      <c r="AY527" s="228" t="s">
        <v>125</v>
      </c>
    </row>
    <row r="528" s="15" customFormat="1">
      <c r="A528" s="15"/>
      <c r="B528" s="240"/>
      <c r="C528" s="241"/>
      <c r="D528" s="219" t="s">
        <v>142</v>
      </c>
      <c r="E528" s="242" t="s">
        <v>19</v>
      </c>
      <c r="F528" s="243" t="s">
        <v>166</v>
      </c>
      <c r="G528" s="241"/>
      <c r="H528" s="244">
        <v>1.988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0" t="s">
        <v>142</v>
      </c>
      <c r="AU528" s="250" t="s">
        <v>133</v>
      </c>
      <c r="AV528" s="15" t="s">
        <v>126</v>
      </c>
      <c r="AW528" s="15" t="s">
        <v>33</v>
      </c>
      <c r="AX528" s="15" t="s">
        <v>72</v>
      </c>
      <c r="AY528" s="250" t="s">
        <v>125</v>
      </c>
    </row>
    <row r="529" s="13" customFormat="1">
      <c r="A529" s="13"/>
      <c r="B529" s="217"/>
      <c r="C529" s="218"/>
      <c r="D529" s="219" t="s">
        <v>142</v>
      </c>
      <c r="E529" s="220" t="s">
        <v>19</v>
      </c>
      <c r="F529" s="221" t="s">
        <v>172</v>
      </c>
      <c r="G529" s="218"/>
      <c r="H529" s="222">
        <v>5.4640000000000004</v>
      </c>
      <c r="I529" s="223"/>
      <c r="J529" s="218"/>
      <c r="K529" s="218"/>
      <c r="L529" s="224"/>
      <c r="M529" s="225"/>
      <c r="N529" s="226"/>
      <c r="O529" s="226"/>
      <c r="P529" s="226"/>
      <c r="Q529" s="226"/>
      <c r="R529" s="226"/>
      <c r="S529" s="226"/>
      <c r="T529" s="227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28" t="s">
        <v>142</v>
      </c>
      <c r="AU529" s="228" t="s">
        <v>133</v>
      </c>
      <c r="AV529" s="13" t="s">
        <v>133</v>
      </c>
      <c r="AW529" s="13" t="s">
        <v>33</v>
      </c>
      <c r="AX529" s="13" t="s">
        <v>72</v>
      </c>
      <c r="AY529" s="228" t="s">
        <v>125</v>
      </c>
    </row>
    <row r="530" s="15" customFormat="1">
      <c r="A530" s="15"/>
      <c r="B530" s="240"/>
      <c r="C530" s="241"/>
      <c r="D530" s="219" t="s">
        <v>142</v>
      </c>
      <c r="E530" s="242" t="s">
        <v>19</v>
      </c>
      <c r="F530" s="243" t="s">
        <v>166</v>
      </c>
      <c r="G530" s="241"/>
      <c r="H530" s="244">
        <v>5.4640000000000004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0" t="s">
        <v>142</v>
      </c>
      <c r="AU530" s="250" t="s">
        <v>133</v>
      </c>
      <c r="AV530" s="15" t="s">
        <v>126</v>
      </c>
      <c r="AW530" s="15" t="s">
        <v>33</v>
      </c>
      <c r="AX530" s="15" t="s">
        <v>72</v>
      </c>
      <c r="AY530" s="250" t="s">
        <v>125</v>
      </c>
    </row>
    <row r="531" s="14" customFormat="1">
      <c r="A531" s="14"/>
      <c r="B531" s="229"/>
      <c r="C531" s="230"/>
      <c r="D531" s="219" t="s">
        <v>142</v>
      </c>
      <c r="E531" s="231" t="s">
        <v>19</v>
      </c>
      <c r="F531" s="232" t="s">
        <v>144</v>
      </c>
      <c r="G531" s="230"/>
      <c r="H531" s="233">
        <v>34.576999999999998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39" t="s">
        <v>142</v>
      </c>
      <c r="AU531" s="239" t="s">
        <v>133</v>
      </c>
      <c r="AV531" s="14" t="s">
        <v>132</v>
      </c>
      <c r="AW531" s="14" t="s">
        <v>33</v>
      </c>
      <c r="AX531" s="14" t="s">
        <v>77</v>
      </c>
      <c r="AY531" s="239" t="s">
        <v>125</v>
      </c>
    </row>
    <row r="532" s="2" customFormat="1" ht="16.5" customHeight="1">
      <c r="A532" s="40"/>
      <c r="B532" s="41"/>
      <c r="C532" s="199" t="s">
        <v>954</v>
      </c>
      <c r="D532" s="199" t="s">
        <v>128</v>
      </c>
      <c r="E532" s="200" t="s">
        <v>955</v>
      </c>
      <c r="F532" s="201" t="s">
        <v>956</v>
      </c>
      <c r="G532" s="202" t="s">
        <v>152</v>
      </c>
      <c r="H532" s="203">
        <v>34.576999999999998</v>
      </c>
      <c r="I532" s="204"/>
      <c r="J532" s="205">
        <f>ROUND(I532*H532,2)</f>
        <v>0</v>
      </c>
      <c r="K532" s="201" t="s">
        <v>153</v>
      </c>
      <c r="L532" s="46"/>
      <c r="M532" s="206" t="s">
        <v>19</v>
      </c>
      <c r="N532" s="207" t="s">
        <v>44</v>
      </c>
      <c r="O532" s="86"/>
      <c r="P532" s="208">
        <f>O532*H532</f>
        <v>0</v>
      </c>
      <c r="Q532" s="208">
        <v>3.0000000000000001E-05</v>
      </c>
      <c r="R532" s="208">
        <f>Q532*H532</f>
        <v>0.0010373100000000001</v>
      </c>
      <c r="S532" s="208">
        <v>0</v>
      </c>
      <c r="T532" s="209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0" t="s">
        <v>154</v>
      </c>
      <c r="AT532" s="210" t="s">
        <v>128</v>
      </c>
      <c r="AU532" s="210" t="s">
        <v>133</v>
      </c>
      <c r="AY532" s="19" t="s">
        <v>125</v>
      </c>
      <c r="BE532" s="211">
        <f>IF(N532="základní",J532,0)</f>
        <v>0</v>
      </c>
      <c r="BF532" s="211">
        <f>IF(N532="snížená",J532,0)</f>
        <v>0</v>
      </c>
      <c r="BG532" s="211">
        <f>IF(N532="zákl. přenesená",J532,0)</f>
        <v>0</v>
      </c>
      <c r="BH532" s="211">
        <f>IF(N532="sníž. přenesená",J532,0)</f>
        <v>0</v>
      </c>
      <c r="BI532" s="211">
        <f>IF(N532="nulová",J532,0)</f>
        <v>0</v>
      </c>
      <c r="BJ532" s="19" t="s">
        <v>133</v>
      </c>
      <c r="BK532" s="211">
        <f>ROUND(I532*H532,2)</f>
        <v>0</v>
      </c>
      <c r="BL532" s="19" t="s">
        <v>154</v>
      </c>
      <c r="BM532" s="210" t="s">
        <v>957</v>
      </c>
    </row>
    <row r="533" s="2" customFormat="1">
      <c r="A533" s="40"/>
      <c r="B533" s="41"/>
      <c r="C533" s="42"/>
      <c r="D533" s="212" t="s">
        <v>140</v>
      </c>
      <c r="E533" s="42"/>
      <c r="F533" s="213" t="s">
        <v>958</v>
      </c>
      <c r="G533" s="42"/>
      <c r="H533" s="42"/>
      <c r="I533" s="214"/>
      <c r="J533" s="42"/>
      <c r="K533" s="42"/>
      <c r="L533" s="46"/>
      <c r="M533" s="215"/>
      <c r="N533" s="216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140</v>
      </c>
      <c r="AU533" s="19" t="s">
        <v>133</v>
      </c>
    </row>
    <row r="534" s="2" customFormat="1" ht="16.5" customHeight="1">
      <c r="A534" s="40"/>
      <c r="B534" s="41"/>
      <c r="C534" s="199" t="s">
        <v>959</v>
      </c>
      <c r="D534" s="199" t="s">
        <v>128</v>
      </c>
      <c r="E534" s="200" t="s">
        <v>960</v>
      </c>
      <c r="F534" s="201" t="s">
        <v>961</v>
      </c>
      <c r="G534" s="202" t="s">
        <v>152</v>
      </c>
      <c r="H534" s="203">
        <v>34.576999999999998</v>
      </c>
      <c r="I534" s="204"/>
      <c r="J534" s="205">
        <f>ROUND(I534*H534,2)</f>
        <v>0</v>
      </c>
      <c r="K534" s="201" t="s">
        <v>153</v>
      </c>
      <c r="L534" s="46"/>
      <c r="M534" s="206" t="s">
        <v>19</v>
      </c>
      <c r="N534" s="207" t="s">
        <v>44</v>
      </c>
      <c r="O534" s="86"/>
      <c r="P534" s="208">
        <f>O534*H534</f>
        <v>0</v>
      </c>
      <c r="Q534" s="208">
        <v>0</v>
      </c>
      <c r="R534" s="208">
        <f>Q534*H534</f>
        <v>0</v>
      </c>
      <c r="S534" s="208">
        <v>0.0030000000000000001</v>
      </c>
      <c r="T534" s="209">
        <f>S534*H534</f>
        <v>0.10373099999999999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0" t="s">
        <v>154</v>
      </c>
      <c r="AT534" s="210" t="s">
        <v>128</v>
      </c>
      <c r="AU534" s="210" t="s">
        <v>133</v>
      </c>
      <c r="AY534" s="19" t="s">
        <v>125</v>
      </c>
      <c r="BE534" s="211">
        <f>IF(N534="základní",J534,0)</f>
        <v>0</v>
      </c>
      <c r="BF534" s="211">
        <f>IF(N534="snížená",J534,0)</f>
        <v>0</v>
      </c>
      <c r="BG534" s="211">
        <f>IF(N534="zákl. přenesená",J534,0)</f>
        <v>0</v>
      </c>
      <c r="BH534" s="211">
        <f>IF(N534="sníž. přenesená",J534,0)</f>
        <v>0</v>
      </c>
      <c r="BI534" s="211">
        <f>IF(N534="nulová",J534,0)</f>
        <v>0</v>
      </c>
      <c r="BJ534" s="19" t="s">
        <v>133</v>
      </c>
      <c r="BK534" s="211">
        <f>ROUND(I534*H534,2)</f>
        <v>0</v>
      </c>
      <c r="BL534" s="19" t="s">
        <v>154</v>
      </c>
      <c r="BM534" s="210" t="s">
        <v>962</v>
      </c>
    </row>
    <row r="535" s="2" customFormat="1">
      <c r="A535" s="40"/>
      <c r="B535" s="41"/>
      <c r="C535" s="42"/>
      <c r="D535" s="212" t="s">
        <v>140</v>
      </c>
      <c r="E535" s="42"/>
      <c r="F535" s="213" t="s">
        <v>963</v>
      </c>
      <c r="G535" s="42"/>
      <c r="H535" s="42"/>
      <c r="I535" s="214"/>
      <c r="J535" s="42"/>
      <c r="K535" s="42"/>
      <c r="L535" s="46"/>
      <c r="M535" s="215"/>
      <c r="N535" s="216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140</v>
      </c>
      <c r="AU535" s="19" t="s">
        <v>133</v>
      </c>
    </row>
    <row r="536" s="2" customFormat="1" ht="16.5" customHeight="1">
      <c r="A536" s="40"/>
      <c r="B536" s="41"/>
      <c r="C536" s="199" t="s">
        <v>964</v>
      </c>
      <c r="D536" s="199" t="s">
        <v>128</v>
      </c>
      <c r="E536" s="200" t="s">
        <v>965</v>
      </c>
      <c r="F536" s="201" t="s">
        <v>966</v>
      </c>
      <c r="G536" s="202" t="s">
        <v>152</v>
      </c>
      <c r="H536" s="203">
        <v>34.576999999999998</v>
      </c>
      <c r="I536" s="204"/>
      <c r="J536" s="205">
        <f>ROUND(I536*H536,2)</f>
        <v>0</v>
      </c>
      <c r="K536" s="201" t="s">
        <v>153</v>
      </c>
      <c r="L536" s="46"/>
      <c r="M536" s="206" t="s">
        <v>19</v>
      </c>
      <c r="N536" s="207" t="s">
        <v>44</v>
      </c>
      <c r="O536" s="86"/>
      <c r="P536" s="208">
        <f>O536*H536</f>
        <v>0</v>
      </c>
      <c r="Q536" s="208">
        <v>0.00029999999999999997</v>
      </c>
      <c r="R536" s="208">
        <f>Q536*H536</f>
        <v>0.010373099999999998</v>
      </c>
      <c r="S536" s="208">
        <v>0</v>
      </c>
      <c r="T536" s="209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0" t="s">
        <v>154</v>
      </c>
      <c r="AT536" s="210" t="s">
        <v>128</v>
      </c>
      <c r="AU536" s="210" t="s">
        <v>133</v>
      </c>
      <c r="AY536" s="19" t="s">
        <v>125</v>
      </c>
      <c r="BE536" s="211">
        <f>IF(N536="základní",J536,0)</f>
        <v>0</v>
      </c>
      <c r="BF536" s="211">
        <f>IF(N536="snížená",J536,0)</f>
        <v>0</v>
      </c>
      <c r="BG536" s="211">
        <f>IF(N536="zákl. přenesená",J536,0)</f>
        <v>0</v>
      </c>
      <c r="BH536" s="211">
        <f>IF(N536="sníž. přenesená",J536,0)</f>
        <v>0</v>
      </c>
      <c r="BI536" s="211">
        <f>IF(N536="nulová",J536,0)</f>
        <v>0</v>
      </c>
      <c r="BJ536" s="19" t="s">
        <v>133</v>
      </c>
      <c r="BK536" s="211">
        <f>ROUND(I536*H536,2)</f>
        <v>0</v>
      </c>
      <c r="BL536" s="19" t="s">
        <v>154</v>
      </c>
      <c r="BM536" s="210" t="s">
        <v>967</v>
      </c>
    </row>
    <row r="537" s="2" customFormat="1">
      <c r="A537" s="40"/>
      <c r="B537" s="41"/>
      <c r="C537" s="42"/>
      <c r="D537" s="212" t="s">
        <v>140</v>
      </c>
      <c r="E537" s="42"/>
      <c r="F537" s="213" t="s">
        <v>968</v>
      </c>
      <c r="G537" s="42"/>
      <c r="H537" s="42"/>
      <c r="I537" s="214"/>
      <c r="J537" s="42"/>
      <c r="K537" s="42"/>
      <c r="L537" s="46"/>
      <c r="M537" s="215"/>
      <c r="N537" s="216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140</v>
      </c>
      <c r="AU537" s="19" t="s">
        <v>133</v>
      </c>
    </row>
    <row r="538" s="2" customFormat="1" ht="16.5" customHeight="1">
      <c r="A538" s="40"/>
      <c r="B538" s="41"/>
      <c r="C538" s="261" t="s">
        <v>969</v>
      </c>
      <c r="D538" s="261" t="s">
        <v>226</v>
      </c>
      <c r="E538" s="262" t="s">
        <v>970</v>
      </c>
      <c r="F538" s="263" t="s">
        <v>971</v>
      </c>
      <c r="G538" s="264" t="s">
        <v>152</v>
      </c>
      <c r="H538" s="265">
        <v>38.034999999999997</v>
      </c>
      <c r="I538" s="266"/>
      <c r="J538" s="267">
        <f>ROUND(I538*H538,2)</f>
        <v>0</v>
      </c>
      <c r="K538" s="263" t="s">
        <v>138</v>
      </c>
      <c r="L538" s="268"/>
      <c r="M538" s="269" t="s">
        <v>19</v>
      </c>
      <c r="N538" s="270" t="s">
        <v>44</v>
      </c>
      <c r="O538" s="86"/>
      <c r="P538" s="208">
        <f>O538*H538</f>
        <v>0</v>
      </c>
      <c r="Q538" s="208">
        <v>0.00264</v>
      </c>
      <c r="R538" s="208">
        <f>Q538*H538</f>
        <v>0.10041239999999999</v>
      </c>
      <c r="S538" s="208">
        <v>0</v>
      </c>
      <c r="T538" s="209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0" t="s">
        <v>319</v>
      </c>
      <c r="AT538" s="210" t="s">
        <v>226</v>
      </c>
      <c r="AU538" s="210" t="s">
        <v>133</v>
      </c>
      <c r="AY538" s="19" t="s">
        <v>125</v>
      </c>
      <c r="BE538" s="211">
        <f>IF(N538="základní",J538,0)</f>
        <v>0</v>
      </c>
      <c r="BF538" s="211">
        <f>IF(N538="snížená",J538,0)</f>
        <v>0</v>
      </c>
      <c r="BG538" s="211">
        <f>IF(N538="zákl. přenesená",J538,0)</f>
        <v>0</v>
      </c>
      <c r="BH538" s="211">
        <f>IF(N538="sníž. přenesená",J538,0)</f>
        <v>0</v>
      </c>
      <c r="BI538" s="211">
        <f>IF(N538="nulová",J538,0)</f>
        <v>0</v>
      </c>
      <c r="BJ538" s="19" t="s">
        <v>133</v>
      </c>
      <c r="BK538" s="211">
        <f>ROUND(I538*H538,2)</f>
        <v>0</v>
      </c>
      <c r="BL538" s="19" t="s">
        <v>154</v>
      </c>
      <c r="BM538" s="210" t="s">
        <v>972</v>
      </c>
    </row>
    <row r="539" s="13" customFormat="1">
      <c r="A539" s="13"/>
      <c r="B539" s="217"/>
      <c r="C539" s="218"/>
      <c r="D539" s="219" t="s">
        <v>142</v>
      </c>
      <c r="E539" s="220" t="s">
        <v>19</v>
      </c>
      <c r="F539" s="221" t="s">
        <v>973</v>
      </c>
      <c r="G539" s="218"/>
      <c r="H539" s="222">
        <v>38.034999999999997</v>
      </c>
      <c r="I539" s="223"/>
      <c r="J539" s="218"/>
      <c r="K539" s="218"/>
      <c r="L539" s="224"/>
      <c r="M539" s="225"/>
      <c r="N539" s="226"/>
      <c r="O539" s="226"/>
      <c r="P539" s="226"/>
      <c r="Q539" s="226"/>
      <c r="R539" s="226"/>
      <c r="S539" s="226"/>
      <c r="T539" s="227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28" t="s">
        <v>142</v>
      </c>
      <c r="AU539" s="228" t="s">
        <v>133</v>
      </c>
      <c r="AV539" s="13" t="s">
        <v>133</v>
      </c>
      <c r="AW539" s="13" t="s">
        <v>33</v>
      </c>
      <c r="AX539" s="13" t="s">
        <v>77</v>
      </c>
      <c r="AY539" s="228" t="s">
        <v>125</v>
      </c>
    </row>
    <row r="540" s="2" customFormat="1" ht="16.5" customHeight="1">
      <c r="A540" s="40"/>
      <c r="B540" s="41"/>
      <c r="C540" s="199" t="s">
        <v>974</v>
      </c>
      <c r="D540" s="199" t="s">
        <v>128</v>
      </c>
      <c r="E540" s="200" t="s">
        <v>975</v>
      </c>
      <c r="F540" s="201" t="s">
        <v>976</v>
      </c>
      <c r="G540" s="202" t="s">
        <v>137</v>
      </c>
      <c r="H540" s="203">
        <v>11</v>
      </c>
      <c r="I540" s="204"/>
      <c r="J540" s="205">
        <f>ROUND(I540*H540,2)</f>
        <v>0</v>
      </c>
      <c r="K540" s="201" t="s">
        <v>153</v>
      </c>
      <c r="L540" s="46"/>
      <c r="M540" s="206" t="s">
        <v>19</v>
      </c>
      <c r="N540" s="207" t="s">
        <v>44</v>
      </c>
      <c r="O540" s="86"/>
      <c r="P540" s="208">
        <f>O540*H540</f>
        <v>0</v>
      </c>
      <c r="Q540" s="208">
        <v>2.0000000000000002E-05</v>
      </c>
      <c r="R540" s="208">
        <f>Q540*H540</f>
        <v>0.00022000000000000001</v>
      </c>
      <c r="S540" s="208">
        <v>0</v>
      </c>
      <c r="T540" s="209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0" t="s">
        <v>154</v>
      </c>
      <c r="AT540" s="210" t="s">
        <v>128</v>
      </c>
      <c r="AU540" s="210" t="s">
        <v>133</v>
      </c>
      <c r="AY540" s="19" t="s">
        <v>125</v>
      </c>
      <c r="BE540" s="211">
        <f>IF(N540="základní",J540,0)</f>
        <v>0</v>
      </c>
      <c r="BF540" s="211">
        <f>IF(N540="snížená",J540,0)</f>
        <v>0</v>
      </c>
      <c r="BG540" s="211">
        <f>IF(N540="zákl. přenesená",J540,0)</f>
        <v>0</v>
      </c>
      <c r="BH540" s="211">
        <f>IF(N540="sníž. přenesená",J540,0)</f>
        <v>0</v>
      </c>
      <c r="BI540" s="211">
        <f>IF(N540="nulová",J540,0)</f>
        <v>0</v>
      </c>
      <c r="BJ540" s="19" t="s">
        <v>133</v>
      </c>
      <c r="BK540" s="211">
        <f>ROUND(I540*H540,2)</f>
        <v>0</v>
      </c>
      <c r="BL540" s="19" t="s">
        <v>154</v>
      </c>
      <c r="BM540" s="210" t="s">
        <v>977</v>
      </c>
    </row>
    <row r="541" s="2" customFormat="1">
      <c r="A541" s="40"/>
      <c r="B541" s="41"/>
      <c r="C541" s="42"/>
      <c r="D541" s="212" t="s">
        <v>140</v>
      </c>
      <c r="E541" s="42"/>
      <c r="F541" s="213" t="s">
        <v>978</v>
      </c>
      <c r="G541" s="42"/>
      <c r="H541" s="42"/>
      <c r="I541" s="214"/>
      <c r="J541" s="42"/>
      <c r="K541" s="42"/>
      <c r="L541" s="46"/>
      <c r="M541" s="215"/>
      <c r="N541" s="216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140</v>
      </c>
      <c r="AU541" s="19" t="s">
        <v>133</v>
      </c>
    </row>
    <row r="542" s="2" customFormat="1" ht="16.5" customHeight="1">
      <c r="A542" s="40"/>
      <c r="B542" s="41"/>
      <c r="C542" s="199" t="s">
        <v>979</v>
      </c>
      <c r="D542" s="199" t="s">
        <v>128</v>
      </c>
      <c r="E542" s="200" t="s">
        <v>980</v>
      </c>
      <c r="F542" s="201" t="s">
        <v>981</v>
      </c>
      <c r="G542" s="202" t="s">
        <v>137</v>
      </c>
      <c r="H542" s="203">
        <v>38.534999999999997</v>
      </c>
      <c r="I542" s="204"/>
      <c r="J542" s="205">
        <f>ROUND(I542*H542,2)</f>
        <v>0</v>
      </c>
      <c r="K542" s="201" t="s">
        <v>153</v>
      </c>
      <c r="L542" s="46"/>
      <c r="M542" s="206" t="s">
        <v>19</v>
      </c>
      <c r="N542" s="207" t="s">
        <v>44</v>
      </c>
      <c r="O542" s="86"/>
      <c r="P542" s="208">
        <f>O542*H542</f>
        <v>0</v>
      </c>
      <c r="Q542" s="208">
        <v>0</v>
      </c>
      <c r="R542" s="208">
        <f>Q542*H542</f>
        <v>0</v>
      </c>
      <c r="S542" s="208">
        <v>0.00029999999999999997</v>
      </c>
      <c r="T542" s="209">
        <f>S542*H542</f>
        <v>0.011560499999999998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0" t="s">
        <v>154</v>
      </c>
      <c r="AT542" s="210" t="s">
        <v>128</v>
      </c>
      <c r="AU542" s="210" t="s">
        <v>133</v>
      </c>
      <c r="AY542" s="19" t="s">
        <v>125</v>
      </c>
      <c r="BE542" s="211">
        <f>IF(N542="základní",J542,0)</f>
        <v>0</v>
      </c>
      <c r="BF542" s="211">
        <f>IF(N542="snížená",J542,0)</f>
        <v>0</v>
      </c>
      <c r="BG542" s="211">
        <f>IF(N542="zákl. přenesená",J542,0)</f>
        <v>0</v>
      </c>
      <c r="BH542" s="211">
        <f>IF(N542="sníž. přenesená",J542,0)</f>
        <v>0</v>
      </c>
      <c r="BI542" s="211">
        <f>IF(N542="nulová",J542,0)</f>
        <v>0</v>
      </c>
      <c r="BJ542" s="19" t="s">
        <v>133</v>
      </c>
      <c r="BK542" s="211">
        <f>ROUND(I542*H542,2)</f>
        <v>0</v>
      </c>
      <c r="BL542" s="19" t="s">
        <v>154</v>
      </c>
      <c r="BM542" s="210" t="s">
        <v>982</v>
      </c>
    </row>
    <row r="543" s="2" customFormat="1">
      <c r="A543" s="40"/>
      <c r="B543" s="41"/>
      <c r="C543" s="42"/>
      <c r="D543" s="212" t="s">
        <v>140</v>
      </c>
      <c r="E543" s="42"/>
      <c r="F543" s="213" t="s">
        <v>983</v>
      </c>
      <c r="G543" s="42"/>
      <c r="H543" s="42"/>
      <c r="I543" s="214"/>
      <c r="J543" s="42"/>
      <c r="K543" s="42"/>
      <c r="L543" s="46"/>
      <c r="M543" s="215"/>
      <c r="N543" s="216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140</v>
      </c>
      <c r="AU543" s="19" t="s">
        <v>133</v>
      </c>
    </row>
    <row r="544" s="13" customFormat="1">
      <c r="A544" s="13"/>
      <c r="B544" s="217"/>
      <c r="C544" s="218"/>
      <c r="D544" s="219" t="s">
        <v>142</v>
      </c>
      <c r="E544" s="220" t="s">
        <v>19</v>
      </c>
      <c r="F544" s="221" t="s">
        <v>984</v>
      </c>
      <c r="G544" s="218"/>
      <c r="H544" s="222">
        <v>15.470000000000001</v>
      </c>
      <c r="I544" s="223"/>
      <c r="J544" s="218"/>
      <c r="K544" s="218"/>
      <c r="L544" s="224"/>
      <c r="M544" s="225"/>
      <c r="N544" s="226"/>
      <c r="O544" s="226"/>
      <c r="P544" s="226"/>
      <c r="Q544" s="226"/>
      <c r="R544" s="226"/>
      <c r="S544" s="226"/>
      <c r="T544" s="227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28" t="s">
        <v>142</v>
      </c>
      <c r="AU544" s="228" t="s">
        <v>133</v>
      </c>
      <c r="AV544" s="13" t="s">
        <v>133</v>
      </c>
      <c r="AW544" s="13" t="s">
        <v>33</v>
      </c>
      <c r="AX544" s="13" t="s">
        <v>72</v>
      </c>
      <c r="AY544" s="228" t="s">
        <v>125</v>
      </c>
    </row>
    <row r="545" s="15" customFormat="1">
      <c r="A545" s="15"/>
      <c r="B545" s="240"/>
      <c r="C545" s="241"/>
      <c r="D545" s="219" t="s">
        <v>142</v>
      </c>
      <c r="E545" s="242" t="s">
        <v>19</v>
      </c>
      <c r="F545" s="243" t="s">
        <v>166</v>
      </c>
      <c r="G545" s="241"/>
      <c r="H545" s="244">
        <v>15.470000000000001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0" t="s">
        <v>142</v>
      </c>
      <c r="AU545" s="250" t="s">
        <v>133</v>
      </c>
      <c r="AV545" s="15" t="s">
        <v>126</v>
      </c>
      <c r="AW545" s="15" t="s">
        <v>33</v>
      </c>
      <c r="AX545" s="15" t="s">
        <v>72</v>
      </c>
      <c r="AY545" s="250" t="s">
        <v>125</v>
      </c>
    </row>
    <row r="546" s="13" customFormat="1">
      <c r="A546" s="13"/>
      <c r="B546" s="217"/>
      <c r="C546" s="218"/>
      <c r="D546" s="219" t="s">
        <v>142</v>
      </c>
      <c r="E546" s="220" t="s">
        <v>19</v>
      </c>
      <c r="F546" s="221" t="s">
        <v>985</v>
      </c>
      <c r="G546" s="218"/>
      <c r="H546" s="222">
        <v>14.07</v>
      </c>
      <c r="I546" s="223"/>
      <c r="J546" s="218"/>
      <c r="K546" s="218"/>
      <c r="L546" s="224"/>
      <c r="M546" s="225"/>
      <c r="N546" s="226"/>
      <c r="O546" s="226"/>
      <c r="P546" s="226"/>
      <c r="Q546" s="226"/>
      <c r="R546" s="226"/>
      <c r="S546" s="226"/>
      <c r="T546" s="22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28" t="s">
        <v>142</v>
      </c>
      <c r="AU546" s="228" t="s">
        <v>133</v>
      </c>
      <c r="AV546" s="13" t="s">
        <v>133</v>
      </c>
      <c r="AW546" s="13" t="s">
        <v>33</v>
      </c>
      <c r="AX546" s="13" t="s">
        <v>72</v>
      </c>
      <c r="AY546" s="228" t="s">
        <v>125</v>
      </c>
    </row>
    <row r="547" s="15" customFormat="1">
      <c r="A547" s="15"/>
      <c r="B547" s="240"/>
      <c r="C547" s="241"/>
      <c r="D547" s="219" t="s">
        <v>142</v>
      </c>
      <c r="E547" s="242" t="s">
        <v>19</v>
      </c>
      <c r="F547" s="243" t="s">
        <v>166</v>
      </c>
      <c r="G547" s="241"/>
      <c r="H547" s="244">
        <v>14.07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50" t="s">
        <v>142</v>
      </c>
      <c r="AU547" s="250" t="s">
        <v>133</v>
      </c>
      <c r="AV547" s="15" t="s">
        <v>126</v>
      </c>
      <c r="AW547" s="15" t="s">
        <v>33</v>
      </c>
      <c r="AX547" s="15" t="s">
        <v>72</v>
      </c>
      <c r="AY547" s="250" t="s">
        <v>125</v>
      </c>
    </row>
    <row r="548" s="13" customFormat="1">
      <c r="A548" s="13"/>
      <c r="B548" s="217"/>
      <c r="C548" s="218"/>
      <c r="D548" s="219" t="s">
        <v>142</v>
      </c>
      <c r="E548" s="220" t="s">
        <v>19</v>
      </c>
      <c r="F548" s="221" t="s">
        <v>986</v>
      </c>
      <c r="G548" s="218"/>
      <c r="H548" s="222">
        <v>5.0499999999999998</v>
      </c>
      <c r="I548" s="223"/>
      <c r="J548" s="218"/>
      <c r="K548" s="218"/>
      <c r="L548" s="224"/>
      <c r="M548" s="225"/>
      <c r="N548" s="226"/>
      <c r="O548" s="226"/>
      <c r="P548" s="226"/>
      <c r="Q548" s="226"/>
      <c r="R548" s="226"/>
      <c r="S548" s="226"/>
      <c r="T548" s="22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28" t="s">
        <v>142</v>
      </c>
      <c r="AU548" s="228" t="s">
        <v>133</v>
      </c>
      <c r="AV548" s="13" t="s">
        <v>133</v>
      </c>
      <c r="AW548" s="13" t="s">
        <v>33</v>
      </c>
      <c r="AX548" s="13" t="s">
        <v>72</v>
      </c>
      <c r="AY548" s="228" t="s">
        <v>125</v>
      </c>
    </row>
    <row r="549" s="15" customFormat="1">
      <c r="A549" s="15"/>
      <c r="B549" s="240"/>
      <c r="C549" s="241"/>
      <c r="D549" s="219" t="s">
        <v>142</v>
      </c>
      <c r="E549" s="242" t="s">
        <v>19</v>
      </c>
      <c r="F549" s="243" t="s">
        <v>166</v>
      </c>
      <c r="G549" s="241"/>
      <c r="H549" s="244">
        <v>5.0499999999999998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50" t="s">
        <v>142</v>
      </c>
      <c r="AU549" s="250" t="s">
        <v>133</v>
      </c>
      <c r="AV549" s="15" t="s">
        <v>126</v>
      </c>
      <c r="AW549" s="15" t="s">
        <v>33</v>
      </c>
      <c r="AX549" s="15" t="s">
        <v>72</v>
      </c>
      <c r="AY549" s="250" t="s">
        <v>125</v>
      </c>
    </row>
    <row r="550" s="13" customFormat="1">
      <c r="A550" s="13"/>
      <c r="B550" s="217"/>
      <c r="C550" s="218"/>
      <c r="D550" s="219" t="s">
        <v>142</v>
      </c>
      <c r="E550" s="220" t="s">
        <v>19</v>
      </c>
      <c r="F550" s="221" t="s">
        <v>987</v>
      </c>
      <c r="G550" s="218"/>
      <c r="H550" s="222">
        <v>3.9449999999999998</v>
      </c>
      <c r="I550" s="223"/>
      <c r="J550" s="218"/>
      <c r="K550" s="218"/>
      <c r="L550" s="224"/>
      <c r="M550" s="225"/>
      <c r="N550" s="226"/>
      <c r="O550" s="226"/>
      <c r="P550" s="226"/>
      <c r="Q550" s="226"/>
      <c r="R550" s="226"/>
      <c r="S550" s="226"/>
      <c r="T550" s="22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28" t="s">
        <v>142</v>
      </c>
      <c r="AU550" s="228" t="s">
        <v>133</v>
      </c>
      <c r="AV550" s="13" t="s">
        <v>133</v>
      </c>
      <c r="AW550" s="13" t="s">
        <v>33</v>
      </c>
      <c r="AX550" s="13" t="s">
        <v>72</v>
      </c>
      <c r="AY550" s="228" t="s">
        <v>125</v>
      </c>
    </row>
    <row r="551" s="15" customFormat="1">
      <c r="A551" s="15"/>
      <c r="B551" s="240"/>
      <c r="C551" s="241"/>
      <c r="D551" s="219" t="s">
        <v>142</v>
      </c>
      <c r="E551" s="242" t="s">
        <v>19</v>
      </c>
      <c r="F551" s="243" t="s">
        <v>166</v>
      </c>
      <c r="G551" s="241"/>
      <c r="H551" s="244">
        <v>3.9449999999999998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0" t="s">
        <v>142</v>
      </c>
      <c r="AU551" s="250" t="s">
        <v>133</v>
      </c>
      <c r="AV551" s="15" t="s">
        <v>126</v>
      </c>
      <c r="AW551" s="15" t="s">
        <v>33</v>
      </c>
      <c r="AX551" s="15" t="s">
        <v>72</v>
      </c>
      <c r="AY551" s="250" t="s">
        <v>125</v>
      </c>
    </row>
    <row r="552" s="14" customFormat="1">
      <c r="A552" s="14"/>
      <c r="B552" s="229"/>
      <c r="C552" s="230"/>
      <c r="D552" s="219" t="s">
        <v>142</v>
      </c>
      <c r="E552" s="231" t="s">
        <v>19</v>
      </c>
      <c r="F552" s="232" t="s">
        <v>144</v>
      </c>
      <c r="G552" s="230"/>
      <c r="H552" s="233">
        <v>38.534999999999997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39" t="s">
        <v>142</v>
      </c>
      <c r="AU552" s="239" t="s">
        <v>133</v>
      </c>
      <c r="AV552" s="14" t="s">
        <v>132</v>
      </c>
      <c r="AW552" s="14" t="s">
        <v>33</v>
      </c>
      <c r="AX552" s="14" t="s">
        <v>77</v>
      </c>
      <c r="AY552" s="239" t="s">
        <v>125</v>
      </c>
    </row>
    <row r="553" s="2" customFormat="1" ht="16.5" customHeight="1">
      <c r="A553" s="40"/>
      <c r="B553" s="41"/>
      <c r="C553" s="199" t="s">
        <v>988</v>
      </c>
      <c r="D553" s="199" t="s">
        <v>128</v>
      </c>
      <c r="E553" s="200" t="s">
        <v>989</v>
      </c>
      <c r="F553" s="201" t="s">
        <v>990</v>
      </c>
      <c r="G553" s="202" t="s">
        <v>137</v>
      </c>
      <c r="H553" s="203">
        <v>38.534999999999997</v>
      </c>
      <c r="I553" s="204"/>
      <c r="J553" s="205">
        <f>ROUND(I553*H553,2)</f>
        <v>0</v>
      </c>
      <c r="K553" s="201" t="s">
        <v>153</v>
      </c>
      <c r="L553" s="46"/>
      <c r="M553" s="206" t="s">
        <v>19</v>
      </c>
      <c r="N553" s="207" t="s">
        <v>44</v>
      </c>
      <c r="O553" s="86"/>
      <c r="P553" s="208">
        <f>O553*H553</f>
        <v>0</v>
      </c>
      <c r="Q553" s="208">
        <v>1.0000000000000001E-05</v>
      </c>
      <c r="R553" s="208">
        <f>Q553*H553</f>
        <v>0.00038535000000000002</v>
      </c>
      <c r="S553" s="208">
        <v>0</v>
      </c>
      <c r="T553" s="209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0" t="s">
        <v>154</v>
      </c>
      <c r="AT553" s="210" t="s">
        <v>128</v>
      </c>
      <c r="AU553" s="210" t="s">
        <v>133</v>
      </c>
      <c r="AY553" s="19" t="s">
        <v>125</v>
      </c>
      <c r="BE553" s="211">
        <f>IF(N553="základní",J553,0)</f>
        <v>0</v>
      </c>
      <c r="BF553" s="211">
        <f>IF(N553="snížená",J553,0)</f>
        <v>0</v>
      </c>
      <c r="BG553" s="211">
        <f>IF(N553="zákl. přenesená",J553,0)</f>
        <v>0</v>
      </c>
      <c r="BH553" s="211">
        <f>IF(N553="sníž. přenesená",J553,0)</f>
        <v>0</v>
      </c>
      <c r="BI553" s="211">
        <f>IF(N553="nulová",J553,0)</f>
        <v>0</v>
      </c>
      <c r="BJ553" s="19" t="s">
        <v>133</v>
      </c>
      <c r="BK553" s="211">
        <f>ROUND(I553*H553,2)</f>
        <v>0</v>
      </c>
      <c r="BL553" s="19" t="s">
        <v>154</v>
      </c>
      <c r="BM553" s="210" t="s">
        <v>991</v>
      </c>
    </row>
    <row r="554" s="2" customFormat="1">
      <c r="A554" s="40"/>
      <c r="B554" s="41"/>
      <c r="C554" s="42"/>
      <c r="D554" s="212" t="s">
        <v>140</v>
      </c>
      <c r="E554" s="42"/>
      <c r="F554" s="213" t="s">
        <v>992</v>
      </c>
      <c r="G554" s="42"/>
      <c r="H554" s="42"/>
      <c r="I554" s="214"/>
      <c r="J554" s="42"/>
      <c r="K554" s="42"/>
      <c r="L554" s="46"/>
      <c r="M554" s="215"/>
      <c r="N554" s="216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140</v>
      </c>
      <c r="AU554" s="19" t="s">
        <v>133</v>
      </c>
    </row>
    <row r="555" s="2" customFormat="1" ht="16.5" customHeight="1">
      <c r="A555" s="40"/>
      <c r="B555" s="41"/>
      <c r="C555" s="261" t="s">
        <v>993</v>
      </c>
      <c r="D555" s="261" t="s">
        <v>226</v>
      </c>
      <c r="E555" s="262" t="s">
        <v>994</v>
      </c>
      <c r="F555" s="263" t="s">
        <v>995</v>
      </c>
      <c r="G555" s="264" t="s">
        <v>137</v>
      </c>
      <c r="H555" s="265">
        <v>38.534999999999997</v>
      </c>
      <c r="I555" s="266"/>
      <c r="J555" s="267">
        <f>ROUND(I555*H555,2)</f>
        <v>0</v>
      </c>
      <c r="K555" s="263" t="s">
        <v>153</v>
      </c>
      <c r="L555" s="268"/>
      <c r="M555" s="269" t="s">
        <v>19</v>
      </c>
      <c r="N555" s="270" t="s">
        <v>44</v>
      </c>
      <c r="O555" s="86"/>
      <c r="P555" s="208">
        <f>O555*H555</f>
        <v>0</v>
      </c>
      <c r="Q555" s="208">
        <v>0.00029999999999999997</v>
      </c>
      <c r="R555" s="208">
        <f>Q555*H555</f>
        <v>0.011560499999999998</v>
      </c>
      <c r="S555" s="208">
        <v>0</v>
      </c>
      <c r="T555" s="209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0" t="s">
        <v>319</v>
      </c>
      <c r="AT555" s="210" t="s">
        <v>226</v>
      </c>
      <c r="AU555" s="210" t="s">
        <v>133</v>
      </c>
      <c r="AY555" s="19" t="s">
        <v>125</v>
      </c>
      <c r="BE555" s="211">
        <f>IF(N555="základní",J555,0)</f>
        <v>0</v>
      </c>
      <c r="BF555" s="211">
        <f>IF(N555="snížená",J555,0)</f>
        <v>0</v>
      </c>
      <c r="BG555" s="211">
        <f>IF(N555="zákl. přenesená",J555,0)</f>
        <v>0</v>
      </c>
      <c r="BH555" s="211">
        <f>IF(N555="sníž. přenesená",J555,0)</f>
        <v>0</v>
      </c>
      <c r="BI555" s="211">
        <f>IF(N555="nulová",J555,0)</f>
        <v>0</v>
      </c>
      <c r="BJ555" s="19" t="s">
        <v>133</v>
      </c>
      <c r="BK555" s="211">
        <f>ROUND(I555*H555,2)</f>
        <v>0</v>
      </c>
      <c r="BL555" s="19" t="s">
        <v>154</v>
      </c>
      <c r="BM555" s="210" t="s">
        <v>996</v>
      </c>
    </row>
    <row r="556" s="2" customFormat="1" ht="24.15" customHeight="1">
      <c r="A556" s="40"/>
      <c r="B556" s="41"/>
      <c r="C556" s="199" t="s">
        <v>997</v>
      </c>
      <c r="D556" s="199" t="s">
        <v>128</v>
      </c>
      <c r="E556" s="200" t="s">
        <v>998</v>
      </c>
      <c r="F556" s="201" t="s">
        <v>999</v>
      </c>
      <c r="G556" s="202" t="s">
        <v>361</v>
      </c>
      <c r="H556" s="271"/>
      <c r="I556" s="204"/>
      <c r="J556" s="205">
        <f>ROUND(I556*H556,2)</f>
        <v>0</v>
      </c>
      <c r="K556" s="201" t="s">
        <v>19</v>
      </c>
      <c r="L556" s="46"/>
      <c r="M556" s="206" t="s">
        <v>19</v>
      </c>
      <c r="N556" s="207" t="s">
        <v>44</v>
      </c>
      <c r="O556" s="86"/>
      <c r="P556" s="208">
        <f>O556*H556</f>
        <v>0</v>
      </c>
      <c r="Q556" s="208">
        <v>0</v>
      </c>
      <c r="R556" s="208">
        <f>Q556*H556</f>
        <v>0</v>
      </c>
      <c r="S556" s="208">
        <v>0</v>
      </c>
      <c r="T556" s="209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0" t="s">
        <v>154</v>
      </c>
      <c r="AT556" s="210" t="s">
        <v>128</v>
      </c>
      <c r="AU556" s="210" t="s">
        <v>133</v>
      </c>
      <c r="AY556" s="19" t="s">
        <v>125</v>
      </c>
      <c r="BE556" s="211">
        <f>IF(N556="základní",J556,0)</f>
        <v>0</v>
      </c>
      <c r="BF556" s="211">
        <f>IF(N556="snížená",J556,0)</f>
        <v>0</v>
      </c>
      <c r="BG556" s="211">
        <f>IF(N556="zákl. přenesená",J556,0)</f>
        <v>0</v>
      </c>
      <c r="BH556" s="211">
        <f>IF(N556="sníž. přenesená",J556,0)</f>
        <v>0</v>
      </c>
      <c r="BI556" s="211">
        <f>IF(N556="nulová",J556,0)</f>
        <v>0</v>
      </c>
      <c r="BJ556" s="19" t="s">
        <v>133</v>
      </c>
      <c r="BK556" s="211">
        <f>ROUND(I556*H556,2)</f>
        <v>0</v>
      </c>
      <c r="BL556" s="19" t="s">
        <v>154</v>
      </c>
      <c r="BM556" s="210" t="s">
        <v>1000</v>
      </c>
    </row>
    <row r="557" s="12" customFormat="1" ht="22.8" customHeight="1">
      <c r="A557" s="12"/>
      <c r="B557" s="183"/>
      <c r="C557" s="184"/>
      <c r="D557" s="185" t="s">
        <v>71</v>
      </c>
      <c r="E557" s="197" t="s">
        <v>1001</v>
      </c>
      <c r="F557" s="197" t="s">
        <v>1002</v>
      </c>
      <c r="G557" s="184"/>
      <c r="H557" s="184"/>
      <c r="I557" s="187"/>
      <c r="J557" s="198">
        <f>BK557</f>
        <v>0</v>
      </c>
      <c r="K557" s="184"/>
      <c r="L557" s="189"/>
      <c r="M557" s="190"/>
      <c r="N557" s="191"/>
      <c r="O557" s="191"/>
      <c r="P557" s="192">
        <f>SUM(P558:P595)</f>
        <v>0</v>
      </c>
      <c r="Q557" s="191"/>
      <c r="R557" s="192">
        <f>SUM(R558:R595)</f>
        <v>0.42883100000000002</v>
      </c>
      <c r="S557" s="191"/>
      <c r="T557" s="193">
        <f>SUM(T558:T595)</f>
        <v>1.2192400000000001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194" t="s">
        <v>133</v>
      </c>
      <c r="AT557" s="195" t="s">
        <v>71</v>
      </c>
      <c r="AU557" s="195" t="s">
        <v>77</v>
      </c>
      <c r="AY557" s="194" t="s">
        <v>125</v>
      </c>
      <c r="BK557" s="196">
        <f>SUM(BK558:BK595)</f>
        <v>0</v>
      </c>
    </row>
    <row r="558" s="2" customFormat="1" ht="16.5" customHeight="1">
      <c r="A558" s="40"/>
      <c r="B558" s="41"/>
      <c r="C558" s="199" t="s">
        <v>1003</v>
      </c>
      <c r="D558" s="199" t="s">
        <v>128</v>
      </c>
      <c r="E558" s="200" t="s">
        <v>1004</v>
      </c>
      <c r="F558" s="201" t="s">
        <v>1005</v>
      </c>
      <c r="G558" s="202" t="s">
        <v>152</v>
      </c>
      <c r="H558" s="203">
        <v>20.149999999999999</v>
      </c>
      <c r="I558" s="204"/>
      <c r="J558" s="205">
        <f>ROUND(I558*H558,2)</f>
        <v>0</v>
      </c>
      <c r="K558" s="201" t="s">
        <v>153</v>
      </c>
      <c r="L558" s="46"/>
      <c r="M558" s="206" t="s">
        <v>19</v>
      </c>
      <c r="N558" s="207" t="s">
        <v>44</v>
      </c>
      <c r="O558" s="86"/>
      <c r="P558" s="208">
        <f>O558*H558</f>
        <v>0</v>
      </c>
      <c r="Q558" s="208">
        <v>0.00029999999999999997</v>
      </c>
      <c r="R558" s="208">
        <f>Q558*H558</f>
        <v>0.0060449999999999992</v>
      </c>
      <c r="S558" s="208">
        <v>0</v>
      </c>
      <c r="T558" s="209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0" t="s">
        <v>154</v>
      </c>
      <c r="AT558" s="210" t="s">
        <v>128</v>
      </c>
      <c r="AU558" s="210" t="s">
        <v>133</v>
      </c>
      <c r="AY558" s="19" t="s">
        <v>125</v>
      </c>
      <c r="BE558" s="211">
        <f>IF(N558="základní",J558,0)</f>
        <v>0</v>
      </c>
      <c r="BF558" s="211">
        <f>IF(N558="snížená",J558,0)</f>
        <v>0</v>
      </c>
      <c r="BG558" s="211">
        <f>IF(N558="zákl. přenesená",J558,0)</f>
        <v>0</v>
      </c>
      <c r="BH558" s="211">
        <f>IF(N558="sníž. přenesená",J558,0)</f>
        <v>0</v>
      </c>
      <c r="BI558" s="211">
        <f>IF(N558="nulová",J558,0)</f>
        <v>0</v>
      </c>
      <c r="BJ558" s="19" t="s">
        <v>133</v>
      </c>
      <c r="BK558" s="211">
        <f>ROUND(I558*H558,2)</f>
        <v>0</v>
      </c>
      <c r="BL558" s="19" t="s">
        <v>154</v>
      </c>
      <c r="BM558" s="210" t="s">
        <v>1006</v>
      </c>
    </row>
    <row r="559" s="2" customFormat="1">
      <c r="A559" s="40"/>
      <c r="B559" s="41"/>
      <c r="C559" s="42"/>
      <c r="D559" s="212" t="s">
        <v>140</v>
      </c>
      <c r="E559" s="42"/>
      <c r="F559" s="213" t="s">
        <v>1007</v>
      </c>
      <c r="G559" s="42"/>
      <c r="H559" s="42"/>
      <c r="I559" s="214"/>
      <c r="J559" s="42"/>
      <c r="K559" s="42"/>
      <c r="L559" s="46"/>
      <c r="M559" s="215"/>
      <c r="N559" s="216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140</v>
      </c>
      <c r="AU559" s="19" t="s">
        <v>133</v>
      </c>
    </row>
    <row r="560" s="16" customFormat="1">
      <c r="A560" s="16"/>
      <c r="B560" s="251"/>
      <c r="C560" s="252"/>
      <c r="D560" s="219" t="s">
        <v>142</v>
      </c>
      <c r="E560" s="253" t="s">
        <v>19</v>
      </c>
      <c r="F560" s="254" t="s">
        <v>204</v>
      </c>
      <c r="G560" s="252"/>
      <c r="H560" s="253" t="s">
        <v>19</v>
      </c>
      <c r="I560" s="255"/>
      <c r="J560" s="252"/>
      <c r="K560" s="252"/>
      <c r="L560" s="256"/>
      <c r="M560" s="257"/>
      <c r="N560" s="258"/>
      <c r="O560" s="258"/>
      <c r="P560" s="258"/>
      <c r="Q560" s="258"/>
      <c r="R560" s="258"/>
      <c r="S560" s="258"/>
      <c r="T560" s="259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T560" s="260" t="s">
        <v>142</v>
      </c>
      <c r="AU560" s="260" t="s">
        <v>133</v>
      </c>
      <c r="AV560" s="16" t="s">
        <v>77</v>
      </c>
      <c r="AW560" s="16" t="s">
        <v>33</v>
      </c>
      <c r="AX560" s="16" t="s">
        <v>72</v>
      </c>
      <c r="AY560" s="260" t="s">
        <v>125</v>
      </c>
    </row>
    <row r="561" s="13" customFormat="1">
      <c r="A561" s="13"/>
      <c r="B561" s="217"/>
      <c r="C561" s="218"/>
      <c r="D561" s="219" t="s">
        <v>142</v>
      </c>
      <c r="E561" s="220" t="s">
        <v>19</v>
      </c>
      <c r="F561" s="221" t="s">
        <v>205</v>
      </c>
      <c r="G561" s="218"/>
      <c r="H561" s="222">
        <v>13.16</v>
      </c>
      <c r="I561" s="223"/>
      <c r="J561" s="218"/>
      <c r="K561" s="218"/>
      <c r="L561" s="224"/>
      <c r="M561" s="225"/>
      <c r="N561" s="226"/>
      <c r="O561" s="226"/>
      <c r="P561" s="226"/>
      <c r="Q561" s="226"/>
      <c r="R561" s="226"/>
      <c r="S561" s="226"/>
      <c r="T561" s="227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28" t="s">
        <v>142</v>
      </c>
      <c r="AU561" s="228" t="s">
        <v>133</v>
      </c>
      <c r="AV561" s="13" t="s">
        <v>133</v>
      </c>
      <c r="AW561" s="13" t="s">
        <v>33</v>
      </c>
      <c r="AX561" s="13" t="s">
        <v>72</v>
      </c>
      <c r="AY561" s="228" t="s">
        <v>125</v>
      </c>
    </row>
    <row r="562" s="16" customFormat="1">
      <c r="A562" s="16"/>
      <c r="B562" s="251"/>
      <c r="C562" s="252"/>
      <c r="D562" s="219" t="s">
        <v>142</v>
      </c>
      <c r="E562" s="253" t="s">
        <v>19</v>
      </c>
      <c r="F562" s="254" t="s">
        <v>206</v>
      </c>
      <c r="G562" s="252"/>
      <c r="H562" s="253" t="s">
        <v>19</v>
      </c>
      <c r="I562" s="255"/>
      <c r="J562" s="252"/>
      <c r="K562" s="252"/>
      <c r="L562" s="256"/>
      <c r="M562" s="257"/>
      <c r="N562" s="258"/>
      <c r="O562" s="258"/>
      <c r="P562" s="258"/>
      <c r="Q562" s="258"/>
      <c r="R562" s="258"/>
      <c r="S562" s="258"/>
      <c r="T562" s="259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260" t="s">
        <v>142</v>
      </c>
      <c r="AU562" s="260" t="s">
        <v>133</v>
      </c>
      <c r="AV562" s="16" t="s">
        <v>77</v>
      </c>
      <c r="AW562" s="16" t="s">
        <v>33</v>
      </c>
      <c r="AX562" s="16" t="s">
        <v>72</v>
      </c>
      <c r="AY562" s="260" t="s">
        <v>125</v>
      </c>
    </row>
    <row r="563" s="13" customFormat="1">
      <c r="A563" s="13"/>
      <c r="B563" s="217"/>
      <c r="C563" s="218"/>
      <c r="D563" s="219" t="s">
        <v>142</v>
      </c>
      <c r="E563" s="220" t="s">
        <v>19</v>
      </c>
      <c r="F563" s="221" t="s">
        <v>207</v>
      </c>
      <c r="G563" s="218"/>
      <c r="H563" s="222">
        <v>1.8</v>
      </c>
      <c r="I563" s="223"/>
      <c r="J563" s="218"/>
      <c r="K563" s="218"/>
      <c r="L563" s="224"/>
      <c r="M563" s="225"/>
      <c r="N563" s="226"/>
      <c r="O563" s="226"/>
      <c r="P563" s="226"/>
      <c r="Q563" s="226"/>
      <c r="R563" s="226"/>
      <c r="S563" s="226"/>
      <c r="T563" s="22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28" t="s">
        <v>142</v>
      </c>
      <c r="AU563" s="228" t="s">
        <v>133</v>
      </c>
      <c r="AV563" s="13" t="s">
        <v>133</v>
      </c>
      <c r="AW563" s="13" t="s">
        <v>33</v>
      </c>
      <c r="AX563" s="13" t="s">
        <v>72</v>
      </c>
      <c r="AY563" s="228" t="s">
        <v>125</v>
      </c>
    </row>
    <row r="564" s="16" customFormat="1">
      <c r="A564" s="16"/>
      <c r="B564" s="251"/>
      <c r="C564" s="252"/>
      <c r="D564" s="219" t="s">
        <v>142</v>
      </c>
      <c r="E564" s="253" t="s">
        <v>19</v>
      </c>
      <c r="F564" s="254" t="s">
        <v>208</v>
      </c>
      <c r="G564" s="252"/>
      <c r="H564" s="253" t="s">
        <v>19</v>
      </c>
      <c r="I564" s="255"/>
      <c r="J564" s="252"/>
      <c r="K564" s="252"/>
      <c r="L564" s="256"/>
      <c r="M564" s="257"/>
      <c r="N564" s="258"/>
      <c r="O564" s="258"/>
      <c r="P564" s="258"/>
      <c r="Q564" s="258"/>
      <c r="R564" s="258"/>
      <c r="S564" s="258"/>
      <c r="T564" s="259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260" t="s">
        <v>142</v>
      </c>
      <c r="AU564" s="260" t="s">
        <v>133</v>
      </c>
      <c r="AV564" s="16" t="s">
        <v>77</v>
      </c>
      <c r="AW564" s="16" t="s">
        <v>33</v>
      </c>
      <c r="AX564" s="16" t="s">
        <v>72</v>
      </c>
      <c r="AY564" s="260" t="s">
        <v>125</v>
      </c>
    </row>
    <row r="565" s="13" customFormat="1">
      <c r="A565" s="13"/>
      <c r="B565" s="217"/>
      <c r="C565" s="218"/>
      <c r="D565" s="219" t="s">
        <v>142</v>
      </c>
      <c r="E565" s="220" t="s">
        <v>19</v>
      </c>
      <c r="F565" s="221" t="s">
        <v>209</v>
      </c>
      <c r="G565" s="218"/>
      <c r="H565" s="222">
        <v>5.1900000000000004</v>
      </c>
      <c r="I565" s="223"/>
      <c r="J565" s="218"/>
      <c r="K565" s="218"/>
      <c r="L565" s="224"/>
      <c r="M565" s="225"/>
      <c r="N565" s="226"/>
      <c r="O565" s="226"/>
      <c r="P565" s="226"/>
      <c r="Q565" s="226"/>
      <c r="R565" s="226"/>
      <c r="S565" s="226"/>
      <c r="T565" s="22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28" t="s">
        <v>142</v>
      </c>
      <c r="AU565" s="228" t="s">
        <v>133</v>
      </c>
      <c r="AV565" s="13" t="s">
        <v>133</v>
      </c>
      <c r="AW565" s="13" t="s">
        <v>33</v>
      </c>
      <c r="AX565" s="13" t="s">
        <v>72</v>
      </c>
      <c r="AY565" s="228" t="s">
        <v>125</v>
      </c>
    </row>
    <row r="566" s="14" customFormat="1">
      <c r="A566" s="14"/>
      <c r="B566" s="229"/>
      <c r="C566" s="230"/>
      <c r="D566" s="219" t="s">
        <v>142</v>
      </c>
      <c r="E566" s="231" t="s">
        <v>19</v>
      </c>
      <c r="F566" s="232" t="s">
        <v>144</v>
      </c>
      <c r="G566" s="230"/>
      <c r="H566" s="233">
        <v>20.150000000000002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39" t="s">
        <v>142</v>
      </c>
      <c r="AU566" s="239" t="s">
        <v>133</v>
      </c>
      <c r="AV566" s="14" t="s">
        <v>132</v>
      </c>
      <c r="AW566" s="14" t="s">
        <v>33</v>
      </c>
      <c r="AX566" s="14" t="s">
        <v>77</v>
      </c>
      <c r="AY566" s="239" t="s">
        <v>125</v>
      </c>
    </row>
    <row r="567" s="2" customFormat="1" ht="16.5" customHeight="1">
      <c r="A567" s="40"/>
      <c r="B567" s="41"/>
      <c r="C567" s="199" t="s">
        <v>1008</v>
      </c>
      <c r="D567" s="199" t="s">
        <v>128</v>
      </c>
      <c r="E567" s="200" t="s">
        <v>1009</v>
      </c>
      <c r="F567" s="201" t="s">
        <v>1010</v>
      </c>
      <c r="G567" s="202" t="s">
        <v>152</v>
      </c>
      <c r="H567" s="203">
        <v>14.960000000000001</v>
      </c>
      <c r="I567" s="204"/>
      <c r="J567" s="205">
        <f>ROUND(I567*H567,2)</f>
        <v>0</v>
      </c>
      <c r="K567" s="201" t="s">
        <v>153</v>
      </c>
      <c r="L567" s="46"/>
      <c r="M567" s="206" t="s">
        <v>19</v>
      </c>
      <c r="N567" s="207" t="s">
        <v>44</v>
      </c>
      <c r="O567" s="86"/>
      <c r="P567" s="208">
        <f>O567*H567</f>
        <v>0</v>
      </c>
      <c r="Q567" s="208">
        <v>0</v>
      </c>
      <c r="R567" s="208">
        <f>Q567*H567</f>
        <v>0</v>
      </c>
      <c r="S567" s="208">
        <v>0.081500000000000003</v>
      </c>
      <c r="T567" s="209">
        <f>S567*H567</f>
        <v>1.2192400000000001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0" t="s">
        <v>154</v>
      </c>
      <c r="AT567" s="210" t="s">
        <v>128</v>
      </c>
      <c r="AU567" s="210" t="s">
        <v>133</v>
      </c>
      <c r="AY567" s="19" t="s">
        <v>125</v>
      </c>
      <c r="BE567" s="211">
        <f>IF(N567="základní",J567,0)</f>
        <v>0</v>
      </c>
      <c r="BF567" s="211">
        <f>IF(N567="snížená",J567,0)</f>
        <v>0</v>
      </c>
      <c r="BG567" s="211">
        <f>IF(N567="zákl. přenesená",J567,0)</f>
        <v>0</v>
      </c>
      <c r="BH567" s="211">
        <f>IF(N567="sníž. přenesená",J567,0)</f>
        <v>0</v>
      </c>
      <c r="BI567" s="211">
        <f>IF(N567="nulová",J567,0)</f>
        <v>0</v>
      </c>
      <c r="BJ567" s="19" t="s">
        <v>133</v>
      </c>
      <c r="BK567" s="211">
        <f>ROUND(I567*H567,2)</f>
        <v>0</v>
      </c>
      <c r="BL567" s="19" t="s">
        <v>154</v>
      </c>
      <c r="BM567" s="210" t="s">
        <v>1011</v>
      </c>
    </row>
    <row r="568" s="2" customFormat="1">
      <c r="A568" s="40"/>
      <c r="B568" s="41"/>
      <c r="C568" s="42"/>
      <c r="D568" s="212" t="s">
        <v>140</v>
      </c>
      <c r="E568" s="42"/>
      <c r="F568" s="213" t="s">
        <v>1012</v>
      </c>
      <c r="G568" s="42"/>
      <c r="H568" s="42"/>
      <c r="I568" s="214"/>
      <c r="J568" s="42"/>
      <c r="K568" s="42"/>
      <c r="L568" s="46"/>
      <c r="M568" s="215"/>
      <c r="N568" s="216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140</v>
      </c>
      <c r="AU568" s="19" t="s">
        <v>133</v>
      </c>
    </row>
    <row r="569" s="16" customFormat="1">
      <c r="A569" s="16"/>
      <c r="B569" s="251"/>
      <c r="C569" s="252"/>
      <c r="D569" s="219" t="s">
        <v>142</v>
      </c>
      <c r="E569" s="253" t="s">
        <v>19</v>
      </c>
      <c r="F569" s="254" t="s">
        <v>204</v>
      </c>
      <c r="G569" s="252"/>
      <c r="H569" s="253" t="s">
        <v>19</v>
      </c>
      <c r="I569" s="255"/>
      <c r="J569" s="252"/>
      <c r="K569" s="252"/>
      <c r="L569" s="256"/>
      <c r="M569" s="257"/>
      <c r="N569" s="258"/>
      <c r="O569" s="258"/>
      <c r="P569" s="258"/>
      <c r="Q569" s="258"/>
      <c r="R569" s="258"/>
      <c r="S569" s="258"/>
      <c r="T569" s="259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T569" s="260" t="s">
        <v>142</v>
      </c>
      <c r="AU569" s="260" t="s">
        <v>133</v>
      </c>
      <c r="AV569" s="16" t="s">
        <v>77</v>
      </c>
      <c r="AW569" s="16" t="s">
        <v>33</v>
      </c>
      <c r="AX569" s="16" t="s">
        <v>72</v>
      </c>
      <c r="AY569" s="260" t="s">
        <v>125</v>
      </c>
    </row>
    <row r="570" s="13" customFormat="1">
      <c r="A570" s="13"/>
      <c r="B570" s="217"/>
      <c r="C570" s="218"/>
      <c r="D570" s="219" t="s">
        <v>142</v>
      </c>
      <c r="E570" s="220" t="s">
        <v>19</v>
      </c>
      <c r="F570" s="221" t="s">
        <v>205</v>
      </c>
      <c r="G570" s="218"/>
      <c r="H570" s="222">
        <v>13.16</v>
      </c>
      <c r="I570" s="223"/>
      <c r="J570" s="218"/>
      <c r="K570" s="218"/>
      <c r="L570" s="224"/>
      <c r="M570" s="225"/>
      <c r="N570" s="226"/>
      <c r="O570" s="226"/>
      <c r="P570" s="226"/>
      <c r="Q570" s="226"/>
      <c r="R570" s="226"/>
      <c r="S570" s="226"/>
      <c r="T570" s="227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28" t="s">
        <v>142</v>
      </c>
      <c r="AU570" s="228" t="s">
        <v>133</v>
      </c>
      <c r="AV570" s="13" t="s">
        <v>133</v>
      </c>
      <c r="AW570" s="13" t="s">
        <v>33</v>
      </c>
      <c r="AX570" s="13" t="s">
        <v>72</v>
      </c>
      <c r="AY570" s="228" t="s">
        <v>125</v>
      </c>
    </row>
    <row r="571" s="16" customFormat="1">
      <c r="A571" s="16"/>
      <c r="B571" s="251"/>
      <c r="C571" s="252"/>
      <c r="D571" s="219" t="s">
        <v>142</v>
      </c>
      <c r="E571" s="253" t="s">
        <v>19</v>
      </c>
      <c r="F571" s="254" t="s">
        <v>206</v>
      </c>
      <c r="G571" s="252"/>
      <c r="H571" s="253" t="s">
        <v>19</v>
      </c>
      <c r="I571" s="255"/>
      <c r="J571" s="252"/>
      <c r="K571" s="252"/>
      <c r="L571" s="256"/>
      <c r="M571" s="257"/>
      <c r="N571" s="258"/>
      <c r="O571" s="258"/>
      <c r="P571" s="258"/>
      <c r="Q571" s="258"/>
      <c r="R571" s="258"/>
      <c r="S571" s="258"/>
      <c r="T571" s="259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T571" s="260" t="s">
        <v>142</v>
      </c>
      <c r="AU571" s="260" t="s">
        <v>133</v>
      </c>
      <c r="AV571" s="16" t="s">
        <v>77</v>
      </c>
      <c r="AW571" s="16" t="s">
        <v>33</v>
      </c>
      <c r="AX571" s="16" t="s">
        <v>72</v>
      </c>
      <c r="AY571" s="260" t="s">
        <v>125</v>
      </c>
    </row>
    <row r="572" s="13" customFormat="1">
      <c r="A572" s="13"/>
      <c r="B572" s="217"/>
      <c r="C572" s="218"/>
      <c r="D572" s="219" t="s">
        <v>142</v>
      </c>
      <c r="E572" s="220" t="s">
        <v>19</v>
      </c>
      <c r="F572" s="221" t="s">
        <v>207</v>
      </c>
      <c r="G572" s="218"/>
      <c r="H572" s="222">
        <v>1.8</v>
      </c>
      <c r="I572" s="223"/>
      <c r="J572" s="218"/>
      <c r="K572" s="218"/>
      <c r="L572" s="224"/>
      <c r="M572" s="225"/>
      <c r="N572" s="226"/>
      <c r="O572" s="226"/>
      <c r="P572" s="226"/>
      <c r="Q572" s="226"/>
      <c r="R572" s="226"/>
      <c r="S572" s="226"/>
      <c r="T572" s="22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28" t="s">
        <v>142</v>
      </c>
      <c r="AU572" s="228" t="s">
        <v>133</v>
      </c>
      <c r="AV572" s="13" t="s">
        <v>133</v>
      </c>
      <c r="AW572" s="13" t="s">
        <v>33</v>
      </c>
      <c r="AX572" s="13" t="s">
        <v>72</v>
      </c>
      <c r="AY572" s="228" t="s">
        <v>125</v>
      </c>
    </row>
    <row r="573" s="14" customFormat="1">
      <c r="A573" s="14"/>
      <c r="B573" s="229"/>
      <c r="C573" s="230"/>
      <c r="D573" s="219" t="s">
        <v>142</v>
      </c>
      <c r="E573" s="231" t="s">
        <v>19</v>
      </c>
      <c r="F573" s="232" t="s">
        <v>144</v>
      </c>
      <c r="G573" s="230"/>
      <c r="H573" s="233">
        <v>14.960000000000001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39" t="s">
        <v>142</v>
      </c>
      <c r="AU573" s="239" t="s">
        <v>133</v>
      </c>
      <c r="AV573" s="14" t="s">
        <v>132</v>
      </c>
      <c r="AW573" s="14" t="s">
        <v>33</v>
      </c>
      <c r="AX573" s="14" t="s">
        <v>77</v>
      </c>
      <c r="AY573" s="239" t="s">
        <v>125</v>
      </c>
    </row>
    <row r="574" s="2" customFormat="1" ht="24.15" customHeight="1">
      <c r="A574" s="40"/>
      <c r="B574" s="41"/>
      <c r="C574" s="199" t="s">
        <v>1013</v>
      </c>
      <c r="D574" s="199" t="s">
        <v>128</v>
      </c>
      <c r="E574" s="200" t="s">
        <v>1014</v>
      </c>
      <c r="F574" s="201" t="s">
        <v>1015</v>
      </c>
      <c r="G574" s="202" t="s">
        <v>152</v>
      </c>
      <c r="H574" s="203">
        <v>20.149999999999999</v>
      </c>
      <c r="I574" s="204"/>
      <c r="J574" s="205">
        <f>ROUND(I574*H574,2)</f>
        <v>0</v>
      </c>
      <c r="K574" s="201" t="s">
        <v>153</v>
      </c>
      <c r="L574" s="46"/>
      <c r="M574" s="206" t="s">
        <v>19</v>
      </c>
      <c r="N574" s="207" t="s">
        <v>44</v>
      </c>
      <c r="O574" s="86"/>
      <c r="P574" s="208">
        <f>O574*H574</f>
        <v>0</v>
      </c>
      <c r="Q574" s="208">
        <v>0.0060499999999999998</v>
      </c>
      <c r="R574" s="208">
        <f>Q574*H574</f>
        <v>0.12190749999999999</v>
      </c>
      <c r="S574" s="208">
        <v>0</v>
      </c>
      <c r="T574" s="209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0" t="s">
        <v>154</v>
      </c>
      <c r="AT574" s="210" t="s">
        <v>128</v>
      </c>
      <c r="AU574" s="210" t="s">
        <v>133</v>
      </c>
      <c r="AY574" s="19" t="s">
        <v>125</v>
      </c>
      <c r="BE574" s="211">
        <f>IF(N574="základní",J574,0)</f>
        <v>0</v>
      </c>
      <c r="BF574" s="211">
        <f>IF(N574="snížená",J574,0)</f>
        <v>0</v>
      </c>
      <c r="BG574" s="211">
        <f>IF(N574="zákl. přenesená",J574,0)</f>
        <v>0</v>
      </c>
      <c r="BH574" s="211">
        <f>IF(N574="sníž. přenesená",J574,0)</f>
        <v>0</v>
      </c>
      <c r="BI574" s="211">
        <f>IF(N574="nulová",J574,0)</f>
        <v>0</v>
      </c>
      <c r="BJ574" s="19" t="s">
        <v>133</v>
      </c>
      <c r="BK574" s="211">
        <f>ROUND(I574*H574,2)</f>
        <v>0</v>
      </c>
      <c r="BL574" s="19" t="s">
        <v>154</v>
      </c>
      <c r="BM574" s="210" t="s">
        <v>1016</v>
      </c>
    </row>
    <row r="575" s="2" customFormat="1">
      <c r="A575" s="40"/>
      <c r="B575" s="41"/>
      <c r="C575" s="42"/>
      <c r="D575" s="212" t="s">
        <v>140</v>
      </c>
      <c r="E575" s="42"/>
      <c r="F575" s="213" t="s">
        <v>1017</v>
      </c>
      <c r="G575" s="42"/>
      <c r="H575" s="42"/>
      <c r="I575" s="214"/>
      <c r="J575" s="42"/>
      <c r="K575" s="42"/>
      <c r="L575" s="46"/>
      <c r="M575" s="215"/>
      <c r="N575" s="216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140</v>
      </c>
      <c r="AU575" s="19" t="s">
        <v>133</v>
      </c>
    </row>
    <row r="576" s="2" customFormat="1" ht="16.5" customHeight="1">
      <c r="A576" s="40"/>
      <c r="B576" s="41"/>
      <c r="C576" s="261" t="s">
        <v>1018</v>
      </c>
      <c r="D576" s="261" t="s">
        <v>226</v>
      </c>
      <c r="E576" s="262" t="s">
        <v>1019</v>
      </c>
      <c r="F576" s="263" t="s">
        <v>1020</v>
      </c>
      <c r="G576" s="264" t="s">
        <v>152</v>
      </c>
      <c r="H576" s="265">
        <v>22.164999999999999</v>
      </c>
      <c r="I576" s="266"/>
      <c r="J576" s="267">
        <f>ROUND(I576*H576,2)</f>
        <v>0</v>
      </c>
      <c r="K576" s="263" t="s">
        <v>153</v>
      </c>
      <c r="L576" s="268"/>
      <c r="M576" s="269" t="s">
        <v>19</v>
      </c>
      <c r="N576" s="270" t="s">
        <v>44</v>
      </c>
      <c r="O576" s="86"/>
      <c r="P576" s="208">
        <f>O576*H576</f>
        <v>0</v>
      </c>
      <c r="Q576" s="208">
        <v>0.0129</v>
      </c>
      <c r="R576" s="208">
        <f>Q576*H576</f>
        <v>0.28592849999999997</v>
      </c>
      <c r="S576" s="208">
        <v>0</v>
      </c>
      <c r="T576" s="209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0" t="s">
        <v>319</v>
      </c>
      <c r="AT576" s="210" t="s">
        <v>226</v>
      </c>
      <c r="AU576" s="210" t="s">
        <v>133</v>
      </c>
      <c r="AY576" s="19" t="s">
        <v>125</v>
      </c>
      <c r="BE576" s="211">
        <f>IF(N576="základní",J576,0)</f>
        <v>0</v>
      </c>
      <c r="BF576" s="211">
        <f>IF(N576="snížená",J576,0)</f>
        <v>0</v>
      </c>
      <c r="BG576" s="211">
        <f>IF(N576="zákl. přenesená",J576,0)</f>
        <v>0</v>
      </c>
      <c r="BH576" s="211">
        <f>IF(N576="sníž. přenesená",J576,0)</f>
        <v>0</v>
      </c>
      <c r="BI576" s="211">
        <f>IF(N576="nulová",J576,0)</f>
        <v>0</v>
      </c>
      <c r="BJ576" s="19" t="s">
        <v>133</v>
      </c>
      <c r="BK576" s="211">
        <f>ROUND(I576*H576,2)</f>
        <v>0</v>
      </c>
      <c r="BL576" s="19" t="s">
        <v>154</v>
      </c>
      <c r="BM576" s="210" t="s">
        <v>1021</v>
      </c>
    </row>
    <row r="577" s="13" customFormat="1">
      <c r="A577" s="13"/>
      <c r="B577" s="217"/>
      <c r="C577" s="218"/>
      <c r="D577" s="219" t="s">
        <v>142</v>
      </c>
      <c r="E577" s="220" t="s">
        <v>19</v>
      </c>
      <c r="F577" s="221" t="s">
        <v>1022</v>
      </c>
      <c r="G577" s="218"/>
      <c r="H577" s="222">
        <v>22.164999999999999</v>
      </c>
      <c r="I577" s="223"/>
      <c r="J577" s="218"/>
      <c r="K577" s="218"/>
      <c r="L577" s="224"/>
      <c r="M577" s="225"/>
      <c r="N577" s="226"/>
      <c r="O577" s="226"/>
      <c r="P577" s="226"/>
      <c r="Q577" s="226"/>
      <c r="R577" s="226"/>
      <c r="S577" s="226"/>
      <c r="T577" s="22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28" t="s">
        <v>142</v>
      </c>
      <c r="AU577" s="228" t="s">
        <v>133</v>
      </c>
      <c r="AV577" s="13" t="s">
        <v>133</v>
      </c>
      <c r="AW577" s="13" t="s">
        <v>33</v>
      </c>
      <c r="AX577" s="13" t="s">
        <v>72</v>
      </c>
      <c r="AY577" s="228" t="s">
        <v>125</v>
      </c>
    </row>
    <row r="578" s="14" customFormat="1">
      <c r="A578" s="14"/>
      <c r="B578" s="229"/>
      <c r="C578" s="230"/>
      <c r="D578" s="219" t="s">
        <v>142</v>
      </c>
      <c r="E578" s="231" t="s">
        <v>19</v>
      </c>
      <c r="F578" s="232" t="s">
        <v>144</v>
      </c>
      <c r="G578" s="230"/>
      <c r="H578" s="233">
        <v>22.164999999999999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39" t="s">
        <v>142</v>
      </c>
      <c r="AU578" s="239" t="s">
        <v>133</v>
      </c>
      <c r="AV578" s="14" t="s">
        <v>132</v>
      </c>
      <c r="AW578" s="14" t="s">
        <v>33</v>
      </c>
      <c r="AX578" s="14" t="s">
        <v>77</v>
      </c>
      <c r="AY578" s="239" t="s">
        <v>125</v>
      </c>
    </row>
    <row r="579" s="2" customFormat="1" ht="21.75" customHeight="1">
      <c r="A579" s="40"/>
      <c r="B579" s="41"/>
      <c r="C579" s="199" t="s">
        <v>1023</v>
      </c>
      <c r="D579" s="199" t="s">
        <v>128</v>
      </c>
      <c r="E579" s="200" t="s">
        <v>1024</v>
      </c>
      <c r="F579" s="201" t="s">
        <v>1025</v>
      </c>
      <c r="G579" s="202" t="s">
        <v>152</v>
      </c>
      <c r="H579" s="203">
        <v>20.149999999999999</v>
      </c>
      <c r="I579" s="204"/>
      <c r="J579" s="205">
        <f>ROUND(I579*H579,2)</f>
        <v>0</v>
      </c>
      <c r="K579" s="201" t="s">
        <v>153</v>
      </c>
      <c r="L579" s="46"/>
      <c r="M579" s="206" t="s">
        <v>19</v>
      </c>
      <c r="N579" s="207" t="s">
        <v>44</v>
      </c>
      <c r="O579" s="86"/>
      <c r="P579" s="208">
        <f>O579*H579</f>
        <v>0</v>
      </c>
      <c r="Q579" s="208">
        <v>0</v>
      </c>
      <c r="R579" s="208">
        <f>Q579*H579</f>
        <v>0</v>
      </c>
      <c r="S579" s="208">
        <v>0</v>
      </c>
      <c r="T579" s="209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0" t="s">
        <v>154</v>
      </c>
      <c r="AT579" s="210" t="s">
        <v>128</v>
      </c>
      <c r="AU579" s="210" t="s">
        <v>133</v>
      </c>
      <c r="AY579" s="19" t="s">
        <v>125</v>
      </c>
      <c r="BE579" s="211">
        <f>IF(N579="základní",J579,0)</f>
        <v>0</v>
      </c>
      <c r="BF579" s="211">
        <f>IF(N579="snížená",J579,0)</f>
        <v>0</v>
      </c>
      <c r="BG579" s="211">
        <f>IF(N579="zákl. přenesená",J579,0)</f>
        <v>0</v>
      </c>
      <c r="BH579" s="211">
        <f>IF(N579="sníž. přenesená",J579,0)</f>
        <v>0</v>
      </c>
      <c r="BI579" s="211">
        <f>IF(N579="nulová",J579,0)</f>
        <v>0</v>
      </c>
      <c r="BJ579" s="19" t="s">
        <v>133</v>
      </c>
      <c r="BK579" s="211">
        <f>ROUND(I579*H579,2)</f>
        <v>0</v>
      </c>
      <c r="BL579" s="19" t="s">
        <v>154</v>
      </c>
      <c r="BM579" s="210" t="s">
        <v>1026</v>
      </c>
    </row>
    <row r="580" s="2" customFormat="1">
      <c r="A580" s="40"/>
      <c r="B580" s="41"/>
      <c r="C580" s="42"/>
      <c r="D580" s="212" t="s">
        <v>140</v>
      </c>
      <c r="E580" s="42"/>
      <c r="F580" s="213" t="s">
        <v>1027</v>
      </c>
      <c r="G580" s="42"/>
      <c r="H580" s="42"/>
      <c r="I580" s="214"/>
      <c r="J580" s="42"/>
      <c r="K580" s="42"/>
      <c r="L580" s="46"/>
      <c r="M580" s="215"/>
      <c r="N580" s="216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140</v>
      </c>
      <c r="AU580" s="19" t="s">
        <v>133</v>
      </c>
    </row>
    <row r="581" s="2" customFormat="1" ht="21.75" customHeight="1">
      <c r="A581" s="40"/>
      <c r="B581" s="41"/>
      <c r="C581" s="199" t="s">
        <v>1028</v>
      </c>
      <c r="D581" s="199" t="s">
        <v>128</v>
      </c>
      <c r="E581" s="200" t="s">
        <v>1029</v>
      </c>
      <c r="F581" s="201" t="s">
        <v>1030</v>
      </c>
      <c r="G581" s="202" t="s">
        <v>152</v>
      </c>
      <c r="H581" s="203">
        <v>20.149999999999999</v>
      </c>
      <c r="I581" s="204"/>
      <c r="J581" s="205">
        <f>ROUND(I581*H581,2)</f>
        <v>0</v>
      </c>
      <c r="K581" s="201" t="s">
        <v>153</v>
      </c>
      <c r="L581" s="46"/>
      <c r="M581" s="206" t="s">
        <v>19</v>
      </c>
      <c r="N581" s="207" t="s">
        <v>44</v>
      </c>
      <c r="O581" s="86"/>
      <c r="P581" s="208">
        <f>O581*H581</f>
        <v>0</v>
      </c>
      <c r="Q581" s="208">
        <v>0</v>
      </c>
      <c r="R581" s="208">
        <f>Q581*H581</f>
        <v>0</v>
      </c>
      <c r="S581" s="208">
        <v>0</v>
      </c>
      <c r="T581" s="209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0" t="s">
        <v>154</v>
      </c>
      <c r="AT581" s="210" t="s">
        <v>128</v>
      </c>
      <c r="AU581" s="210" t="s">
        <v>133</v>
      </c>
      <c r="AY581" s="19" t="s">
        <v>125</v>
      </c>
      <c r="BE581" s="211">
        <f>IF(N581="základní",J581,0)</f>
        <v>0</v>
      </c>
      <c r="BF581" s="211">
        <f>IF(N581="snížená",J581,0)</f>
        <v>0</v>
      </c>
      <c r="BG581" s="211">
        <f>IF(N581="zákl. přenesená",J581,0)</f>
        <v>0</v>
      </c>
      <c r="BH581" s="211">
        <f>IF(N581="sníž. přenesená",J581,0)</f>
        <v>0</v>
      </c>
      <c r="BI581" s="211">
        <f>IF(N581="nulová",J581,0)</f>
        <v>0</v>
      </c>
      <c r="BJ581" s="19" t="s">
        <v>133</v>
      </c>
      <c r="BK581" s="211">
        <f>ROUND(I581*H581,2)</f>
        <v>0</v>
      </c>
      <c r="BL581" s="19" t="s">
        <v>154</v>
      </c>
      <c r="BM581" s="210" t="s">
        <v>1031</v>
      </c>
    </row>
    <row r="582" s="2" customFormat="1">
      <c r="A582" s="40"/>
      <c r="B582" s="41"/>
      <c r="C582" s="42"/>
      <c r="D582" s="212" t="s">
        <v>140</v>
      </c>
      <c r="E582" s="42"/>
      <c r="F582" s="213" t="s">
        <v>1032</v>
      </c>
      <c r="G582" s="42"/>
      <c r="H582" s="42"/>
      <c r="I582" s="214"/>
      <c r="J582" s="42"/>
      <c r="K582" s="42"/>
      <c r="L582" s="46"/>
      <c r="M582" s="215"/>
      <c r="N582" s="216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140</v>
      </c>
      <c r="AU582" s="19" t="s">
        <v>133</v>
      </c>
    </row>
    <row r="583" s="2" customFormat="1" ht="16.5" customHeight="1">
      <c r="A583" s="40"/>
      <c r="B583" s="41"/>
      <c r="C583" s="199" t="s">
        <v>1033</v>
      </c>
      <c r="D583" s="199" t="s">
        <v>128</v>
      </c>
      <c r="E583" s="200" t="s">
        <v>1034</v>
      </c>
      <c r="F583" s="201" t="s">
        <v>1035</v>
      </c>
      <c r="G583" s="202" t="s">
        <v>137</v>
      </c>
      <c r="H583" s="203">
        <v>17.600000000000001</v>
      </c>
      <c r="I583" s="204"/>
      <c r="J583" s="205">
        <f>ROUND(I583*H583,2)</f>
        <v>0</v>
      </c>
      <c r="K583" s="201" t="s">
        <v>153</v>
      </c>
      <c r="L583" s="46"/>
      <c r="M583" s="206" t="s">
        <v>19</v>
      </c>
      <c r="N583" s="207" t="s">
        <v>44</v>
      </c>
      <c r="O583" s="86"/>
      <c r="P583" s="208">
        <f>O583*H583</f>
        <v>0</v>
      </c>
      <c r="Q583" s="208">
        <v>0.00055000000000000003</v>
      </c>
      <c r="R583" s="208">
        <f>Q583*H583</f>
        <v>0.0096800000000000011</v>
      </c>
      <c r="S583" s="208">
        <v>0</v>
      </c>
      <c r="T583" s="209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0" t="s">
        <v>154</v>
      </c>
      <c r="AT583" s="210" t="s">
        <v>128</v>
      </c>
      <c r="AU583" s="210" t="s">
        <v>133</v>
      </c>
      <c r="AY583" s="19" t="s">
        <v>125</v>
      </c>
      <c r="BE583" s="211">
        <f>IF(N583="základní",J583,0)</f>
        <v>0</v>
      </c>
      <c r="BF583" s="211">
        <f>IF(N583="snížená",J583,0)</f>
        <v>0</v>
      </c>
      <c r="BG583" s="211">
        <f>IF(N583="zákl. přenesená",J583,0)</f>
        <v>0</v>
      </c>
      <c r="BH583" s="211">
        <f>IF(N583="sníž. přenesená",J583,0)</f>
        <v>0</v>
      </c>
      <c r="BI583" s="211">
        <f>IF(N583="nulová",J583,0)</f>
        <v>0</v>
      </c>
      <c r="BJ583" s="19" t="s">
        <v>133</v>
      </c>
      <c r="BK583" s="211">
        <f>ROUND(I583*H583,2)</f>
        <v>0</v>
      </c>
      <c r="BL583" s="19" t="s">
        <v>154</v>
      </c>
      <c r="BM583" s="210" t="s">
        <v>1036</v>
      </c>
    </row>
    <row r="584" s="2" customFormat="1">
      <c r="A584" s="40"/>
      <c r="B584" s="41"/>
      <c r="C584" s="42"/>
      <c r="D584" s="212" t="s">
        <v>140</v>
      </c>
      <c r="E584" s="42"/>
      <c r="F584" s="213" t="s">
        <v>1037</v>
      </c>
      <c r="G584" s="42"/>
      <c r="H584" s="42"/>
      <c r="I584" s="214"/>
      <c r="J584" s="42"/>
      <c r="K584" s="42"/>
      <c r="L584" s="46"/>
      <c r="M584" s="215"/>
      <c r="N584" s="216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140</v>
      </c>
      <c r="AU584" s="19" t="s">
        <v>133</v>
      </c>
    </row>
    <row r="585" s="13" customFormat="1">
      <c r="A585" s="13"/>
      <c r="B585" s="217"/>
      <c r="C585" s="218"/>
      <c r="D585" s="219" t="s">
        <v>142</v>
      </c>
      <c r="E585" s="220" t="s">
        <v>19</v>
      </c>
      <c r="F585" s="221" t="s">
        <v>1038</v>
      </c>
      <c r="G585" s="218"/>
      <c r="H585" s="222">
        <v>17.600000000000001</v>
      </c>
      <c r="I585" s="223"/>
      <c r="J585" s="218"/>
      <c r="K585" s="218"/>
      <c r="L585" s="224"/>
      <c r="M585" s="225"/>
      <c r="N585" s="226"/>
      <c r="O585" s="226"/>
      <c r="P585" s="226"/>
      <c r="Q585" s="226"/>
      <c r="R585" s="226"/>
      <c r="S585" s="226"/>
      <c r="T585" s="227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28" t="s">
        <v>142</v>
      </c>
      <c r="AU585" s="228" t="s">
        <v>133</v>
      </c>
      <c r="AV585" s="13" t="s">
        <v>133</v>
      </c>
      <c r="AW585" s="13" t="s">
        <v>33</v>
      </c>
      <c r="AX585" s="13" t="s">
        <v>77</v>
      </c>
      <c r="AY585" s="228" t="s">
        <v>125</v>
      </c>
    </row>
    <row r="586" s="2" customFormat="1" ht="16.5" customHeight="1">
      <c r="A586" s="40"/>
      <c r="B586" s="41"/>
      <c r="C586" s="199" t="s">
        <v>1039</v>
      </c>
      <c r="D586" s="199" t="s">
        <v>128</v>
      </c>
      <c r="E586" s="200" t="s">
        <v>1040</v>
      </c>
      <c r="F586" s="201" t="s">
        <v>1041</v>
      </c>
      <c r="G586" s="202" t="s">
        <v>137</v>
      </c>
      <c r="H586" s="203">
        <v>10.539999999999999</v>
      </c>
      <c r="I586" s="204"/>
      <c r="J586" s="205">
        <f>ROUND(I586*H586,2)</f>
        <v>0</v>
      </c>
      <c r="K586" s="201" t="s">
        <v>153</v>
      </c>
      <c r="L586" s="46"/>
      <c r="M586" s="206" t="s">
        <v>19</v>
      </c>
      <c r="N586" s="207" t="s">
        <v>44</v>
      </c>
      <c r="O586" s="86"/>
      <c r="P586" s="208">
        <f>O586*H586</f>
        <v>0</v>
      </c>
      <c r="Q586" s="208">
        <v>0.00050000000000000001</v>
      </c>
      <c r="R586" s="208">
        <f>Q586*H586</f>
        <v>0.0052699999999999995</v>
      </c>
      <c r="S586" s="208">
        <v>0</v>
      </c>
      <c r="T586" s="209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0" t="s">
        <v>154</v>
      </c>
      <c r="AT586" s="210" t="s">
        <v>128</v>
      </c>
      <c r="AU586" s="210" t="s">
        <v>133</v>
      </c>
      <c r="AY586" s="19" t="s">
        <v>125</v>
      </c>
      <c r="BE586" s="211">
        <f>IF(N586="základní",J586,0)</f>
        <v>0</v>
      </c>
      <c r="BF586" s="211">
        <f>IF(N586="snížená",J586,0)</f>
        <v>0</v>
      </c>
      <c r="BG586" s="211">
        <f>IF(N586="zákl. přenesená",J586,0)</f>
        <v>0</v>
      </c>
      <c r="BH586" s="211">
        <f>IF(N586="sníž. přenesená",J586,0)</f>
        <v>0</v>
      </c>
      <c r="BI586" s="211">
        <f>IF(N586="nulová",J586,0)</f>
        <v>0</v>
      </c>
      <c r="BJ586" s="19" t="s">
        <v>133</v>
      </c>
      <c r="BK586" s="211">
        <f>ROUND(I586*H586,2)</f>
        <v>0</v>
      </c>
      <c r="BL586" s="19" t="s">
        <v>154</v>
      </c>
      <c r="BM586" s="210" t="s">
        <v>1042</v>
      </c>
    </row>
    <row r="587" s="2" customFormat="1">
      <c r="A587" s="40"/>
      <c r="B587" s="41"/>
      <c r="C587" s="42"/>
      <c r="D587" s="212" t="s">
        <v>140</v>
      </c>
      <c r="E587" s="42"/>
      <c r="F587" s="213" t="s">
        <v>1043</v>
      </c>
      <c r="G587" s="42"/>
      <c r="H587" s="42"/>
      <c r="I587" s="214"/>
      <c r="J587" s="42"/>
      <c r="K587" s="42"/>
      <c r="L587" s="46"/>
      <c r="M587" s="215"/>
      <c r="N587" s="216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140</v>
      </c>
      <c r="AU587" s="19" t="s">
        <v>133</v>
      </c>
    </row>
    <row r="588" s="16" customFormat="1">
      <c r="A588" s="16"/>
      <c r="B588" s="251"/>
      <c r="C588" s="252"/>
      <c r="D588" s="219" t="s">
        <v>142</v>
      </c>
      <c r="E588" s="253" t="s">
        <v>19</v>
      </c>
      <c r="F588" s="254" t="s">
        <v>204</v>
      </c>
      <c r="G588" s="252"/>
      <c r="H588" s="253" t="s">
        <v>19</v>
      </c>
      <c r="I588" s="255"/>
      <c r="J588" s="252"/>
      <c r="K588" s="252"/>
      <c r="L588" s="256"/>
      <c r="M588" s="257"/>
      <c r="N588" s="258"/>
      <c r="O588" s="258"/>
      <c r="P588" s="258"/>
      <c r="Q588" s="258"/>
      <c r="R588" s="258"/>
      <c r="S588" s="258"/>
      <c r="T588" s="259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T588" s="260" t="s">
        <v>142</v>
      </c>
      <c r="AU588" s="260" t="s">
        <v>133</v>
      </c>
      <c r="AV588" s="16" t="s">
        <v>77</v>
      </c>
      <c r="AW588" s="16" t="s">
        <v>33</v>
      </c>
      <c r="AX588" s="16" t="s">
        <v>72</v>
      </c>
      <c r="AY588" s="260" t="s">
        <v>125</v>
      </c>
    </row>
    <row r="589" s="13" customFormat="1">
      <c r="A589" s="13"/>
      <c r="B589" s="217"/>
      <c r="C589" s="218"/>
      <c r="D589" s="219" t="s">
        <v>142</v>
      </c>
      <c r="E589" s="220" t="s">
        <v>19</v>
      </c>
      <c r="F589" s="221" t="s">
        <v>1044</v>
      </c>
      <c r="G589" s="218"/>
      <c r="H589" s="222">
        <v>5.8799999999999999</v>
      </c>
      <c r="I589" s="223"/>
      <c r="J589" s="218"/>
      <c r="K589" s="218"/>
      <c r="L589" s="224"/>
      <c r="M589" s="225"/>
      <c r="N589" s="226"/>
      <c r="O589" s="226"/>
      <c r="P589" s="226"/>
      <c r="Q589" s="226"/>
      <c r="R589" s="226"/>
      <c r="S589" s="226"/>
      <c r="T589" s="22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28" t="s">
        <v>142</v>
      </c>
      <c r="AU589" s="228" t="s">
        <v>133</v>
      </c>
      <c r="AV589" s="13" t="s">
        <v>133</v>
      </c>
      <c r="AW589" s="13" t="s">
        <v>33</v>
      </c>
      <c r="AX589" s="13" t="s">
        <v>72</v>
      </c>
      <c r="AY589" s="228" t="s">
        <v>125</v>
      </c>
    </row>
    <row r="590" s="16" customFormat="1">
      <c r="A590" s="16"/>
      <c r="B590" s="251"/>
      <c r="C590" s="252"/>
      <c r="D590" s="219" t="s">
        <v>142</v>
      </c>
      <c r="E590" s="253" t="s">
        <v>19</v>
      </c>
      <c r="F590" s="254" t="s">
        <v>206</v>
      </c>
      <c r="G590" s="252"/>
      <c r="H590" s="253" t="s">
        <v>19</v>
      </c>
      <c r="I590" s="255"/>
      <c r="J590" s="252"/>
      <c r="K590" s="252"/>
      <c r="L590" s="256"/>
      <c r="M590" s="257"/>
      <c r="N590" s="258"/>
      <c r="O590" s="258"/>
      <c r="P590" s="258"/>
      <c r="Q590" s="258"/>
      <c r="R590" s="258"/>
      <c r="S590" s="258"/>
      <c r="T590" s="259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T590" s="260" t="s">
        <v>142</v>
      </c>
      <c r="AU590" s="260" t="s">
        <v>133</v>
      </c>
      <c r="AV590" s="16" t="s">
        <v>77</v>
      </c>
      <c r="AW590" s="16" t="s">
        <v>33</v>
      </c>
      <c r="AX590" s="16" t="s">
        <v>72</v>
      </c>
      <c r="AY590" s="260" t="s">
        <v>125</v>
      </c>
    </row>
    <row r="591" s="13" customFormat="1">
      <c r="A591" s="13"/>
      <c r="B591" s="217"/>
      <c r="C591" s="218"/>
      <c r="D591" s="219" t="s">
        <v>142</v>
      </c>
      <c r="E591" s="220" t="s">
        <v>19</v>
      </c>
      <c r="F591" s="221" t="s">
        <v>1045</v>
      </c>
      <c r="G591" s="218"/>
      <c r="H591" s="222">
        <v>1.2</v>
      </c>
      <c r="I591" s="223"/>
      <c r="J591" s="218"/>
      <c r="K591" s="218"/>
      <c r="L591" s="224"/>
      <c r="M591" s="225"/>
      <c r="N591" s="226"/>
      <c r="O591" s="226"/>
      <c r="P591" s="226"/>
      <c r="Q591" s="226"/>
      <c r="R591" s="226"/>
      <c r="S591" s="226"/>
      <c r="T591" s="22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28" t="s">
        <v>142</v>
      </c>
      <c r="AU591" s="228" t="s">
        <v>133</v>
      </c>
      <c r="AV591" s="13" t="s">
        <v>133</v>
      </c>
      <c r="AW591" s="13" t="s">
        <v>33</v>
      </c>
      <c r="AX591" s="13" t="s">
        <v>72</v>
      </c>
      <c r="AY591" s="228" t="s">
        <v>125</v>
      </c>
    </row>
    <row r="592" s="16" customFormat="1">
      <c r="A592" s="16"/>
      <c r="B592" s="251"/>
      <c r="C592" s="252"/>
      <c r="D592" s="219" t="s">
        <v>142</v>
      </c>
      <c r="E592" s="253" t="s">
        <v>19</v>
      </c>
      <c r="F592" s="254" t="s">
        <v>208</v>
      </c>
      <c r="G592" s="252"/>
      <c r="H592" s="253" t="s">
        <v>19</v>
      </c>
      <c r="I592" s="255"/>
      <c r="J592" s="252"/>
      <c r="K592" s="252"/>
      <c r="L592" s="256"/>
      <c r="M592" s="257"/>
      <c r="N592" s="258"/>
      <c r="O592" s="258"/>
      <c r="P592" s="258"/>
      <c r="Q592" s="258"/>
      <c r="R592" s="258"/>
      <c r="S592" s="258"/>
      <c r="T592" s="259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60" t="s">
        <v>142</v>
      </c>
      <c r="AU592" s="260" t="s">
        <v>133</v>
      </c>
      <c r="AV592" s="16" t="s">
        <v>77</v>
      </c>
      <c r="AW592" s="16" t="s">
        <v>33</v>
      </c>
      <c r="AX592" s="16" t="s">
        <v>72</v>
      </c>
      <c r="AY592" s="260" t="s">
        <v>125</v>
      </c>
    </row>
    <row r="593" s="13" customFormat="1">
      <c r="A593" s="13"/>
      <c r="B593" s="217"/>
      <c r="C593" s="218"/>
      <c r="D593" s="219" t="s">
        <v>142</v>
      </c>
      <c r="E593" s="220" t="s">
        <v>19</v>
      </c>
      <c r="F593" s="221" t="s">
        <v>1046</v>
      </c>
      <c r="G593" s="218"/>
      <c r="H593" s="222">
        <v>3.46</v>
      </c>
      <c r="I593" s="223"/>
      <c r="J593" s="218"/>
      <c r="K593" s="218"/>
      <c r="L593" s="224"/>
      <c r="M593" s="225"/>
      <c r="N593" s="226"/>
      <c r="O593" s="226"/>
      <c r="P593" s="226"/>
      <c r="Q593" s="226"/>
      <c r="R593" s="226"/>
      <c r="S593" s="226"/>
      <c r="T593" s="227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28" t="s">
        <v>142</v>
      </c>
      <c r="AU593" s="228" t="s">
        <v>133</v>
      </c>
      <c r="AV593" s="13" t="s">
        <v>133</v>
      </c>
      <c r="AW593" s="13" t="s">
        <v>33</v>
      </c>
      <c r="AX593" s="13" t="s">
        <v>72</v>
      </c>
      <c r="AY593" s="228" t="s">
        <v>125</v>
      </c>
    </row>
    <row r="594" s="14" customFormat="1">
      <c r="A594" s="14"/>
      <c r="B594" s="229"/>
      <c r="C594" s="230"/>
      <c r="D594" s="219" t="s">
        <v>142</v>
      </c>
      <c r="E594" s="231" t="s">
        <v>19</v>
      </c>
      <c r="F594" s="232" t="s">
        <v>144</v>
      </c>
      <c r="G594" s="230"/>
      <c r="H594" s="233">
        <v>10.539999999999999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39" t="s">
        <v>142</v>
      </c>
      <c r="AU594" s="239" t="s">
        <v>133</v>
      </c>
      <c r="AV594" s="14" t="s">
        <v>132</v>
      </c>
      <c r="AW594" s="14" t="s">
        <v>33</v>
      </c>
      <c r="AX594" s="14" t="s">
        <v>77</v>
      </c>
      <c r="AY594" s="239" t="s">
        <v>125</v>
      </c>
    </row>
    <row r="595" s="2" customFormat="1" ht="24.15" customHeight="1">
      <c r="A595" s="40"/>
      <c r="B595" s="41"/>
      <c r="C595" s="199" t="s">
        <v>1047</v>
      </c>
      <c r="D595" s="199" t="s">
        <v>128</v>
      </c>
      <c r="E595" s="200" t="s">
        <v>1048</v>
      </c>
      <c r="F595" s="201" t="s">
        <v>1049</v>
      </c>
      <c r="G595" s="202" t="s">
        <v>361</v>
      </c>
      <c r="H595" s="271"/>
      <c r="I595" s="204"/>
      <c r="J595" s="205">
        <f>ROUND(I595*H595,2)</f>
        <v>0</v>
      </c>
      <c r="K595" s="201" t="s">
        <v>19</v>
      </c>
      <c r="L595" s="46"/>
      <c r="M595" s="206" t="s">
        <v>19</v>
      </c>
      <c r="N595" s="207" t="s">
        <v>44</v>
      </c>
      <c r="O595" s="86"/>
      <c r="P595" s="208">
        <f>O595*H595</f>
        <v>0</v>
      </c>
      <c r="Q595" s="208">
        <v>0</v>
      </c>
      <c r="R595" s="208">
        <f>Q595*H595</f>
        <v>0</v>
      </c>
      <c r="S595" s="208">
        <v>0</v>
      </c>
      <c r="T595" s="209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0" t="s">
        <v>154</v>
      </c>
      <c r="AT595" s="210" t="s">
        <v>128</v>
      </c>
      <c r="AU595" s="210" t="s">
        <v>133</v>
      </c>
      <c r="AY595" s="19" t="s">
        <v>125</v>
      </c>
      <c r="BE595" s="211">
        <f>IF(N595="základní",J595,0)</f>
        <v>0</v>
      </c>
      <c r="BF595" s="211">
        <f>IF(N595="snížená",J595,0)</f>
        <v>0</v>
      </c>
      <c r="BG595" s="211">
        <f>IF(N595="zákl. přenesená",J595,0)</f>
        <v>0</v>
      </c>
      <c r="BH595" s="211">
        <f>IF(N595="sníž. přenesená",J595,0)</f>
        <v>0</v>
      </c>
      <c r="BI595" s="211">
        <f>IF(N595="nulová",J595,0)</f>
        <v>0</v>
      </c>
      <c r="BJ595" s="19" t="s">
        <v>133</v>
      </c>
      <c r="BK595" s="211">
        <f>ROUND(I595*H595,2)</f>
        <v>0</v>
      </c>
      <c r="BL595" s="19" t="s">
        <v>154</v>
      </c>
      <c r="BM595" s="210" t="s">
        <v>1050</v>
      </c>
    </row>
    <row r="596" s="12" customFormat="1" ht="22.8" customHeight="1">
      <c r="A596" s="12"/>
      <c r="B596" s="183"/>
      <c r="C596" s="184"/>
      <c r="D596" s="185" t="s">
        <v>71</v>
      </c>
      <c r="E596" s="197" t="s">
        <v>1051</v>
      </c>
      <c r="F596" s="197" t="s">
        <v>1052</v>
      </c>
      <c r="G596" s="184"/>
      <c r="H596" s="184"/>
      <c r="I596" s="187"/>
      <c r="J596" s="198">
        <f>BK596</f>
        <v>0</v>
      </c>
      <c r="K596" s="184"/>
      <c r="L596" s="189"/>
      <c r="M596" s="190"/>
      <c r="N596" s="191"/>
      <c r="O596" s="191"/>
      <c r="P596" s="192">
        <f>SUM(P597:P632)</f>
        <v>0</v>
      </c>
      <c r="Q596" s="191"/>
      <c r="R596" s="192">
        <f>SUM(R597:R632)</f>
        <v>0.029072960000000002</v>
      </c>
      <c r="S596" s="191"/>
      <c r="T596" s="193">
        <f>SUM(T597:T632)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194" t="s">
        <v>133</v>
      </c>
      <c r="AT596" s="195" t="s">
        <v>71</v>
      </c>
      <c r="AU596" s="195" t="s">
        <v>77</v>
      </c>
      <c r="AY596" s="194" t="s">
        <v>125</v>
      </c>
      <c r="BK596" s="196">
        <f>SUM(BK597:BK632)</f>
        <v>0</v>
      </c>
    </row>
    <row r="597" s="2" customFormat="1" ht="16.5" customHeight="1">
      <c r="A597" s="40"/>
      <c r="B597" s="41"/>
      <c r="C597" s="199" t="s">
        <v>1053</v>
      </c>
      <c r="D597" s="199" t="s">
        <v>128</v>
      </c>
      <c r="E597" s="200" t="s">
        <v>1054</v>
      </c>
      <c r="F597" s="201" t="s">
        <v>1055</v>
      </c>
      <c r="G597" s="202" t="s">
        <v>152</v>
      </c>
      <c r="H597" s="203">
        <v>25</v>
      </c>
      <c r="I597" s="204"/>
      <c r="J597" s="205">
        <f>ROUND(I597*H597,2)</f>
        <v>0</v>
      </c>
      <c r="K597" s="201" t="s">
        <v>153</v>
      </c>
      <c r="L597" s="46"/>
      <c r="M597" s="206" t="s">
        <v>19</v>
      </c>
      <c r="N597" s="207" t="s">
        <v>44</v>
      </c>
      <c r="O597" s="86"/>
      <c r="P597" s="208">
        <f>O597*H597</f>
        <v>0</v>
      </c>
      <c r="Q597" s="208">
        <v>0</v>
      </c>
      <c r="R597" s="208">
        <f>Q597*H597</f>
        <v>0</v>
      </c>
      <c r="S597" s="208">
        <v>0</v>
      </c>
      <c r="T597" s="209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0" t="s">
        <v>154</v>
      </c>
      <c r="AT597" s="210" t="s">
        <v>128</v>
      </c>
      <c r="AU597" s="210" t="s">
        <v>133</v>
      </c>
      <c r="AY597" s="19" t="s">
        <v>125</v>
      </c>
      <c r="BE597" s="211">
        <f>IF(N597="základní",J597,0)</f>
        <v>0</v>
      </c>
      <c r="BF597" s="211">
        <f>IF(N597="snížená",J597,0)</f>
        <v>0</v>
      </c>
      <c r="BG597" s="211">
        <f>IF(N597="zákl. přenesená",J597,0)</f>
        <v>0</v>
      </c>
      <c r="BH597" s="211">
        <f>IF(N597="sníž. přenesená",J597,0)</f>
        <v>0</v>
      </c>
      <c r="BI597" s="211">
        <f>IF(N597="nulová",J597,0)</f>
        <v>0</v>
      </c>
      <c r="BJ597" s="19" t="s">
        <v>133</v>
      </c>
      <c r="BK597" s="211">
        <f>ROUND(I597*H597,2)</f>
        <v>0</v>
      </c>
      <c r="BL597" s="19" t="s">
        <v>154</v>
      </c>
      <c r="BM597" s="210" t="s">
        <v>1056</v>
      </c>
    </row>
    <row r="598" s="2" customFormat="1">
      <c r="A598" s="40"/>
      <c r="B598" s="41"/>
      <c r="C598" s="42"/>
      <c r="D598" s="212" t="s">
        <v>140</v>
      </c>
      <c r="E598" s="42"/>
      <c r="F598" s="213" t="s">
        <v>1057</v>
      </c>
      <c r="G598" s="42"/>
      <c r="H598" s="42"/>
      <c r="I598" s="214"/>
      <c r="J598" s="42"/>
      <c r="K598" s="42"/>
      <c r="L598" s="46"/>
      <c r="M598" s="215"/>
      <c r="N598" s="216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140</v>
      </c>
      <c r="AU598" s="19" t="s">
        <v>133</v>
      </c>
    </row>
    <row r="599" s="2" customFormat="1" ht="16.5" customHeight="1">
      <c r="A599" s="40"/>
      <c r="B599" s="41"/>
      <c r="C599" s="261" t="s">
        <v>1058</v>
      </c>
      <c r="D599" s="261" t="s">
        <v>226</v>
      </c>
      <c r="E599" s="262" t="s">
        <v>1059</v>
      </c>
      <c r="F599" s="263" t="s">
        <v>1060</v>
      </c>
      <c r="G599" s="264" t="s">
        <v>152</v>
      </c>
      <c r="H599" s="265">
        <v>25</v>
      </c>
      <c r="I599" s="266"/>
      <c r="J599" s="267">
        <f>ROUND(I599*H599,2)</f>
        <v>0</v>
      </c>
      <c r="K599" s="263" t="s">
        <v>153</v>
      </c>
      <c r="L599" s="268"/>
      <c r="M599" s="269" t="s">
        <v>19</v>
      </c>
      <c r="N599" s="270" t="s">
        <v>44</v>
      </c>
      <c r="O599" s="86"/>
      <c r="P599" s="208">
        <f>O599*H599</f>
        <v>0</v>
      </c>
      <c r="Q599" s="208">
        <v>5.0000000000000002E-05</v>
      </c>
      <c r="R599" s="208">
        <f>Q599*H599</f>
        <v>0.00125</v>
      </c>
      <c r="S599" s="208">
        <v>0</v>
      </c>
      <c r="T599" s="209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0" t="s">
        <v>319</v>
      </c>
      <c r="AT599" s="210" t="s">
        <v>226</v>
      </c>
      <c r="AU599" s="210" t="s">
        <v>133</v>
      </c>
      <c r="AY599" s="19" t="s">
        <v>125</v>
      </c>
      <c r="BE599" s="211">
        <f>IF(N599="základní",J599,0)</f>
        <v>0</v>
      </c>
      <c r="BF599" s="211">
        <f>IF(N599="snížená",J599,0)</f>
        <v>0</v>
      </c>
      <c r="BG599" s="211">
        <f>IF(N599="zákl. přenesená",J599,0)</f>
        <v>0</v>
      </c>
      <c r="BH599" s="211">
        <f>IF(N599="sníž. přenesená",J599,0)</f>
        <v>0</v>
      </c>
      <c r="BI599" s="211">
        <f>IF(N599="nulová",J599,0)</f>
        <v>0</v>
      </c>
      <c r="BJ599" s="19" t="s">
        <v>133</v>
      </c>
      <c r="BK599" s="211">
        <f>ROUND(I599*H599,2)</f>
        <v>0</v>
      </c>
      <c r="BL599" s="19" t="s">
        <v>154</v>
      </c>
      <c r="BM599" s="210" t="s">
        <v>1061</v>
      </c>
    </row>
    <row r="600" s="2" customFormat="1" ht="24.15" customHeight="1">
      <c r="A600" s="40"/>
      <c r="B600" s="41"/>
      <c r="C600" s="199" t="s">
        <v>1062</v>
      </c>
      <c r="D600" s="199" t="s">
        <v>128</v>
      </c>
      <c r="E600" s="200" t="s">
        <v>1063</v>
      </c>
      <c r="F600" s="201" t="s">
        <v>1064</v>
      </c>
      <c r="G600" s="202" t="s">
        <v>152</v>
      </c>
      <c r="H600" s="203">
        <v>28.66</v>
      </c>
      <c r="I600" s="204"/>
      <c r="J600" s="205">
        <f>ROUND(I600*H600,2)</f>
        <v>0</v>
      </c>
      <c r="K600" s="201" t="s">
        <v>153</v>
      </c>
      <c r="L600" s="46"/>
      <c r="M600" s="206" t="s">
        <v>19</v>
      </c>
      <c r="N600" s="207" t="s">
        <v>44</v>
      </c>
      <c r="O600" s="86"/>
      <c r="P600" s="208">
        <f>O600*H600</f>
        <v>0</v>
      </c>
      <c r="Q600" s="208">
        <v>2.0000000000000002E-05</v>
      </c>
      <c r="R600" s="208">
        <f>Q600*H600</f>
        <v>0.00057320000000000005</v>
      </c>
      <c r="S600" s="208">
        <v>0</v>
      </c>
      <c r="T600" s="209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0" t="s">
        <v>154</v>
      </c>
      <c r="AT600" s="210" t="s">
        <v>128</v>
      </c>
      <c r="AU600" s="210" t="s">
        <v>133</v>
      </c>
      <c r="AY600" s="19" t="s">
        <v>125</v>
      </c>
      <c r="BE600" s="211">
        <f>IF(N600="základní",J600,0)</f>
        <v>0</v>
      </c>
      <c r="BF600" s="211">
        <f>IF(N600="snížená",J600,0)</f>
        <v>0</v>
      </c>
      <c r="BG600" s="211">
        <f>IF(N600="zákl. přenesená",J600,0)</f>
        <v>0</v>
      </c>
      <c r="BH600" s="211">
        <f>IF(N600="sníž. přenesená",J600,0)</f>
        <v>0</v>
      </c>
      <c r="BI600" s="211">
        <f>IF(N600="nulová",J600,0)</f>
        <v>0</v>
      </c>
      <c r="BJ600" s="19" t="s">
        <v>133</v>
      </c>
      <c r="BK600" s="211">
        <f>ROUND(I600*H600,2)</f>
        <v>0</v>
      </c>
      <c r="BL600" s="19" t="s">
        <v>154</v>
      </c>
      <c r="BM600" s="210" t="s">
        <v>1065</v>
      </c>
    </row>
    <row r="601" s="2" customFormat="1">
      <c r="A601" s="40"/>
      <c r="B601" s="41"/>
      <c r="C601" s="42"/>
      <c r="D601" s="212" t="s">
        <v>140</v>
      </c>
      <c r="E601" s="42"/>
      <c r="F601" s="213" t="s">
        <v>1066</v>
      </c>
      <c r="G601" s="42"/>
      <c r="H601" s="42"/>
      <c r="I601" s="214"/>
      <c r="J601" s="42"/>
      <c r="K601" s="42"/>
      <c r="L601" s="46"/>
      <c r="M601" s="215"/>
      <c r="N601" s="216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140</v>
      </c>
      <c r="AU601" s="19" t="s">
        <v>133</v>
      </c>
    </row>
    <row r="602" s="13" customFormat="1">
      <c r="A602" s="13"/>
      <c r="B602" s="217"/>
      <c r="C602" s="218"/>
      <c r="D602" s="219" t="s">
        <v>142</v>
      </c>
      <c r="E602" s="220" t="s">
        <v>19</v>
      </c>
      <c r="F602" s="221" t="s">
        <v>1067</v>
      </c>
      <c r="G602" s="218"/>
      <c r="H602" s="222">
        <v>28.66</v>
      </c>
      <c r="I602" s="223"/>
      <c r="J602" s="218"/>
      <c r="K602" s="218"/>
      <c r="L602" s="224"/>
      <c r="M602" s="225"/>
      <c r="N602" s="226"/>
      <c r="O602" s="226"/>
      <c r="P602" s="226"/>
      <c r="Q602" s="226"/>
      <c r="R602" s="226"/>
      <c r="S602" s="226"/>
      <c r="T602" s="22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28" t="s">
        <v>142</v>
      </c>
      <c r="AU602" s="228" t="s">
        <v>133</v>
      </c>
      <c r="AV602" s="13" t="s">
        <v>133</v>
      </c>
      <c r="AW602" s="13" t="s">
        <v>33</v>
      </c>
      <c r="AX602" s="13" t="s">
        <v>77</v>
      </c>
      <c r="AY602" s="228" t="s">
        <v>125</v>
      </c>
    </row>
    <row r="603" s="2" customFormat="1" ht="16.5" customHeight="1">
      <c r="A603" s="40"/>
      <c r="B603" s="41"/>
      <c r="C603" s="199" t="s">
        <v>1068</v>
      </c>
      <c r="D603" s="199" t="s">
        <v>128</v>
      </c>
      <c r="E603" s="200" t="s">
        <v>1069</v>
      </c>
      <c r="F603" s="201" t="s">
        <v>1070</v>
      </c>
      <c r="G603" s="202" t="s">
        <v>152</v>
      </c>
      <c r="H603" s="203">
        <v>28.66</v>
      </c>
      <c r="I603" s="204"/>
      <c r="J603" s="205">
        <f>ROUND(I603*H603,2)</f>
        <v>0</v>
      </c>
      <c r="K603" s="201" t="s">
        <v>153</v>
      </c>
      <c r="L603" s="46"/>
      <c r="M603" s="206" t="s">
        <v>19</v>
      </c>
      <c r="N603" s="207" t="s">
        <v>44</v>
      </c>
      <c r="O603" s="86"/>
      <c r="P603" s="208">
        <f>O603*H603</f>
        <v>0</v>
      </c>
      <c r="Q603" s="208">
        <v>0</v>
      </c>
      <c r="R603" s="208">
        <f>Q603*H603</f>
        <v>0</v>
      </c>
      <c r="S603" s="208">
        <v>0</v>
      </c>
      <c r="T603" s="209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0" t="s">
        <v>154</v>
      </c>
      <c r="AT603" s="210" t="s">
        <v>128</v>
      </c>
      <c r="AU603" s="210" t="s">
        <v>133</v>
      </c>
      <c r="AY603" s="19" t="s">
        <v>125</v>
      </c>
      <c r="BE603" s="211">
        <f>IF(N603="základní",J603,0)</f>
        <v>0</v>
      </c>
      <c r="BF603" s="211">
        <f>IF(N603="snížená",J603,0)</f>
        <v>0</v>
      </c>
      <c r="BG603" s="211">
        <f>IF(N603="zákl. přenesená",J603,0)</f>
        <v>0</v>
      </c>
      <c r="BH603" s="211">
        <f>IF(N603="sníž. přenesená",J603,0)</f>
        <v>0</v>
      </c>
      <c r="BI603" s="211">
        <f>IF(N603="nulová",J603,0)</f>
        <v>0</v>
      </c>
      <c r="BJ603" s="19" t="s">
        <v>133</v>
      </c>
      <c r="BK603" s="211">
        <f>ROUND(I603*H603,2)</f>
        <v>0</v>
      </c>
      <c r="BL603" s="19" t="s">
        <v>154</v>
      </c>
      <c r="BM603" s="210" t="s">
        <v>1071</v>
      </c>
    </row>
    <row r="604" s="2" customFormat="1">
      <c r="A604" s="40"/>
      <c r="B604" s="41"/>
      <c r="C604" s="42"/>
      <c r="D604" s="212" t="s">
        <v>140</v>
      </c>
      <c r="E604" s="42"/>
      <c r="F604" s="213" t="s">
        <v>1072</v>
      </c>
      <c r="G604" s="42"/>
      <c r="H604" s="42"/>
      <c r="I604" s="214"/>
      <c r="J604" s="42"/>
      <c r="K604" s="42"/>
      <c r="L604" s="46"/>
      <c r="M604" s="215"/>
      <c r="N604" s="216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140</v>
      </c>
      <c r="AU604" s="19" t="s">
        <v>133</v>
      </c>
    </row>
    <row r="605" s="2" customFormat="1" ht="16.5" customHeight="1">
      <c r="A605" s="40"/>
      <c r="B605" s="41"/>
      <c r="C605" s="199" t="s">
        <v>1073</v>
      </c>
      <c r="D605" s="199" t="s">
        <v>128</v>
      </c>
      <c r="E605" s="200" t="s">
        <v>1074</v>
      </c>
      <c r="F605" s="201" t="s">
        <v>1075</v>
      </c>
      <c r="G605" s="202" t="s">
        <v>152</v>
      </c>
      <c r="H605" s="203">
        <v>28.66</v>
      </c>
      <c r="I605" s="204"/>
      <c r="J605" s="205">
        <f>ROUND(I605*H605,2)</f>
        <v>0</v>
      </c>
      <c r="K605" s="201" t="s">
        <v>153</v>
      </c>
      <c r="L605" s="46"/>
      <c r="M605" s="206" t="s">
        <v>19</v>
      </c>
      <c r="N605" s="207" t="s">
        <v>44</v>
      </c>
      <c r="O605" s="86"/>
      <c r="P605" s="208">
        <f>O605*H605</f>
        <v>0</v>
      </c>
      <c r="Q605" s="208">
        <v>2.0000000000000002E-05</v>
      </c>
      <c r="R605" s="208">
        <f>Q605*H605</f>
        <v>0.00057320000000000005</v>
      </c>
      <c r="S605" s="208">
        <v>0</v>
      </c>
      <c r="T605" s="209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0" t="s">
        <v>154</v>
      </c>
      <c r="AT605" s="210" t="s">
        <v>128</v>
      </c>
      <c r="AU605" s="210" t="s">
        <v>133</v>
      </c>
      <c r="AY605" s="19" t="s">
        <v>125</v>
      </c>
      <c r="BE605" s="211">
        <f>IF(N605="základní",J605,0)</f>
        <v>0</v>
      </c>
      <c r="BF605" s="211">
        <f>IF(N605="snížená",J605,0)</f>
        <v>0</v>
      </c>
      <c r="BG605" s="211">
        <f>IF(N605="zákl. přenesená",J605,0)</f>
        <v>0</v>
      </c>
      <c r="BH605" s="211">
        <f>IF(N605="sníž. přenesená",J605,0)</f>
        <v>0</v>
      </c>
      <c r="BI605" s="211">
        <f>IF(N605="nulová",J605,0)</f>
        <v>0</v>
      </c>
      <c r="BJ605" s="19" t="s">
        <v>133</v>
      </c>
      <c r="BK605" s="211">
        <f>ROUND(I605*H605,2)</f>
        <v>0</v>
      </c>
      <c r="BL605" s="19" t="s">
        <v>154</v>
      </c>
      <c r="BM605" s="210" t="s">
        <v>1076</v>
      </c>
    </row>
    <row r="606" s="2" customFormat="1">
      <c r="A606" s="40"/>
      <c r="B606" s="41"/>
      <c r="C606" s="42"/>
      <c r="D606" s="212" t="s">
        <v>140</v>
      </c>
      <c r="E606" s="42"/>
      <c r="F606" s="213" t="s">
        <v>1077</v>
      </c>
      <c r="G606" s="42"/>
      <c r="H606" s="42"/>
      <c r="I606" s="214"/>
      <c r="J606" s="42"/>
      <c r="K606" s="42"/>
      <c r="L606" s="46"/>
      <c r="M606" s="215"/>
      <c r="N606" s="216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140</v>
      </c>
      <c r="AU606" s="19" t="s">
        <v>133</v>
      </c>
    </row>
    <row r="607" s="2" customFormat="1" ht="24.15" customHeight="1">
      <c r="A607" s="40"/>
      <c r="B607" s="41"/>
      <c r="C607" s="199" t="s">
        <v>1078</v>
      </c>
      <c r="D607" s="199" t="s">
        <v>128</v>
      </c>
      <c r="E607" s="200" t="s">
        <v>1079</v>
      </c>
      <c r="F607" s="201" t="s">
        <v>1080</v>
      </c>
      <c r="G607" s="202" t="s">
        <v>152</v>
      </c>
      <c r="H607" s="203">
        <v>28.66</v>
      </c>
      <c r="I607" s="204"/>
      <c r="J607" s="205">
        <f>ROUND(I607*H607,2)</f>
        <v>0</v>
      </c>
      <c r="K607" s="201" t="s">
        <v>153</v>
      </c>
      <c r="L607" s="46"/>
      <c r="M607" s="206" t="s">
        <v>19</v>
      </c>
      <c r="N607" s="207" t="s">
        <v>44</v>
      </c>
      <c r="O607" s="86"/>
      <c r="P607" s="208">
        <f>O607*H607</f>
        <v>0</v>
      </c>
      <c r="Q607" s="208">
        <v>0.00032000000000000003</v>
      </c>
      <c r="R607" s="208">
        <f>Q607*H607</f>
        <v>0.0091712000000000009</v>
      </c>
      <c r="S607" s="208">
        <v>0</v>
      </c>
      <c r="T607" s="209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0" t="s">
        <v>154</v>
      </c>
      <c r="AT607" s="210" t="s">
        <v>128</v>
      </c>
      <c r="AU607" s="210" t="s">
        <v>133</v>
      </c>
      <c r="AY607" s="19" t="s">
        <v>125</v>
      </c>
      <c r="BE607" s="211">
        <f>IF(N607="základní",J607,0)</f>
        <v>0</v>
      </c>
      <c r="BF607" s="211">
        <f>IF(N607="snížená",J607,0)</f>
        <v>0</v>
      </c>
      <c r="BG607" s="211">
        <f>IF(N607="zákl. přenesená",J607,0)</f>
        <v>0</v>
      </c>
      <c r="BH607" s="211">
        <f>IF(N607="sníž. přenesená",J607,0)</f>
        <v>0</v>
      </c>
      <c r="BI607" s="211">
        <f>IF(N607="nulová",J607,0)</f>
        <v>0</v>
      </c>
      <c r="BJ607" s="19" t="s">
        <v>133</v>
      </c>
      <c r="BK607" s="211">
        <f>ROUND(I607*H607,2)</f>
        <v>0</v>
      </c>
      <c r="BL607" s="19" t="s">
        <v>154</v>
      </c>
      <c r="BM607" s="210" t="s">
        <v>1081</v>
      </c>
    </row>
    <row r="608" s="2" customFormat="1">
      <c r="A608" s="40"/>
      <c r="B608" s="41"/>
      <c r="C608" s="42"/>
      <c r="D608" s="212" t="s">
        <v>140</v>
      </c>
      <c r="E608" s="42"/>
      <c r="F608" s="213" t="s">
        <v>1082</v>
      </c>
      <c r="G608" s="42"/>
      <c r="H608" s="42"/>
      <c r="I608" s="214"/>
      <c r="J608" s="42"/>
      <c r="K608" s="42"/>
      <c r="L608" s="46"/>
      <c r="M608" s="215"/>
      <c r="N608" s="216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140</v>
      </c>
      <c r="AU608" s="19" t="s">
        <v>133</v>
      </c>
    </row>
    <row r="609" s="2" customFormat="1" ht="16.5" customHeight="1">
      <c r="A609" s="40"/>
      <c r="B609" s="41"/>
      <c r="C609" s="199" t="s">
        <v>1083</v>
      </c>
      <c r="D609" s="199" t="s">
        <v>128</v>
      </c>
      <c r="E609" s="200" t="s">
        <v>1084</v>
      </c>
      <c r="F609" s="201" t="s">
        <v>1085</v>
      </c>
      <c r="G609" s="202" t="s">
        <v>152</v>
      </c>
      <c r="H609" s="203">
        <v>37.503999999999998</v>
      </c>
      <c r="I609" s="204"/>
      <c r="J609" s="205">
        <f>ROUND(I609*H609,2)</f>
        <v>0</v>
      </c>
      <c r="K609" s="201" t="s">
        <v>153</v>
      </c>
      <c r="L609" s="46"/>
      <c r="M609" s="206" t="s">
        <v>19</v>
      </c>
      <c r="N609" s="207" t="s">
        <v>44</v>
      </c>
      <c r="O609" s="86"/>
      <c r="P609" s="208">
        <f>O609*H609</f>
        <v>0</v>
      </c>
      <c r="Q609" s="208">
        <v>0.00017000000000000001</v>
      </c>
      <c r="R609" s="208">
        <f>Q609*H609</f>
        <v>0.0063756799999999999</v>
      </c>
      <c r="S609" s="208">
        <v>0</v>
      </c>
      <c r="T609" s="209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0" t="s">
        <v>154</v>
      </c>
      <c r="AT609" s="210" t="s">
        <v>128</v>
      </c>
      <c r="AU609" s="210" t="s">
        <v>133</v>
      </c>
      <c r="AY609" s="19" t="s">
        <v>125</v>
      </c>
      <c r="BE609" s="211">
        <f>IF(N609="základní",J609,0)</f>
        <v>0</v>
      </c>
      <c r="BF609" s="211">
        <f>IF(N609="snížená",J609,0)</f>
        <v>0</v>
      </c>
      <c r="BG609" s="211">
        <f>IF(N609="zákl. přenesená",J609,0)</f>
        <v>0</v>
      </c>
      <c r="BH609" s="211">
        <f>IF(N609="sníž. přenesená",J609,0)</f>
        <v>0</v>
      </c>
      <c r="BI609" s="211">
        <f>IF(N609="nulová",J609,0)</f>
        <v>0</v>
      </c>
      <c r="BJ609" s="19" t="s">
        <v>133</v>
      </c>
      <c r="BK609" s="211">
        <f>ROUND(I609*H609,2)</f>
        <v>0</v>
      </c>
      <c r="BL609" s="19" t="s">
        <v>154</v>
      </c>
      <c r="BM609" s="210" t="s">
        <v>1086</v>
      </c>
    </row>
    <row r="610" s="2" customFormat="1">
      <c r="A610" s="40"/>
      <c r="B610" s="41"/>
      <c r="C610" s="42"/>
      <c r="D610" s="212" t="s">
        <v>140</v>
      </c>
      <c r="E610" s="42"/>
      <c r="F610" s="213" t="s">
        <v>1087</v>
      </c>
      <c r="G610" s="42"/>
      <c r="H610" s="42"/>
      <c r="I610" s="214"/>
      <c r="J610" s="42"/>
      <c r="K610" s="42"/>
      <c r="L610" s="46"/>
      <c r="M610" s="215"/>
      <c r="N610" s="216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140</v>
      </c>
      <c r="AU610" s="19" t="s">
        <v>133</v>
      </c>
    </row>
    <row r="611" s="13" customFormat="1">
      <c r="A611" s="13"/>
      <c r="B611" s="217"/>
      <c r="C611" s="218"/>
      <c r="D611" s="219" t="s">
        <v>142</v>
      </c>
      <c r="E611" s="220" t="s">
        <v>19</v>
      </c>
      <c r="F611" s="221" t="s">
        <v>1067</v>
      </c>
      <c r="G611" s="218"/>
      <c r="H611" s="222">
        <v>28.66</v>
      </c>
      <c r="I611" s="223"/>
      <c r="J611" s="218"/>
      <c r="K611" s="218"/>
      <c r="L611" s="224"/>
      <c r="M611" s="225"/>
      <c r="N611" s="226"/>
      <c r="O611" s="226"/>
      <c r="P611" s="226"/>
      <c r="Q611" s="226"/>
      <c r="R611" s="226"/>
      <c r="S611" s="226"/>
      <c r="T611" s="22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28" t="s">
        <v>142</v>
      </c>
      <c r="AU611" s="228" t="s">
        <v>133</v>
      </c>
      <c r="AV611" s="13" t="s">
        <v>133</v>
      </c>
      <c r="AW611" s="13" t="s">
        <v>33</v>
      </c>
      <c r="AX611" s="13" t="s">
        <v>72</v>
      </c>
      <c r="AY611" s="228" t="s">
        <v>125</v>
      </c>
    </row>
    <row r="612" s="15" customFormat="1">
      <c r="A612" s="15"/>
      <c r="B612" s="240"/>
      <c r="C612" s="241"/>
      <c r="D612" s="219" t="s">
        <v>142</v>
      </c>
      <c r="E612" s="242" t="s">
        <v>19</v>
      </c>
      <c r="F612" s="243" t="s">
        <v>166</v>
      </c>
      <c r="G612" s="241"/>
      <c r="H612" s="244">
        <v>28.66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0" t="s">
        <v>142</v>
      </c>
      <c r="AU612" s="250" t="s">
        <v>133</v>
      </c>
      <c r="AV612" s="15" t="s">
        <v>126</v>
      </c>
      <c r="AW612" s="15" t="s">
        <v>33</v>
      </c>
      <c r="AX612" s="15" t="s">
        <v>72</v>
      </c>
      <c r="AY612" s="250" t="s">
        <v>125</v>
      </c>
    </row>
    <row r="613" s="13" customFormat="1">
      <c r="A613" s="13"/>
      <c r="B613" s="217"/>
      <c r="C613" s="218"/>
      <c r="D613" s="219" t="s">
        <v>142</v>
      </c>
      <c r="E613" s="220" t="s">
        <v>19</v>
      </c>
      <c r="F613" s="221" t="s">
        <v>1088</v>
      </c>
      <c r="G613" s="218"/>
      <c r="H613" s="222">
        <v>8.8439999999999994</v>
      </c>
      <c r="I613" s="223"/>
      <c r="J613" s="218"/>
      <c r="K613" s="218"/>
      <c r="L613" s="224"/>
      <c r="M613" s="225"/>
      <c r="N613" s="226"/>
      <c r="O613" s="226"/>
      <c r="P613" s="226"/>
      <c r="Q613" s="226"/>
      <c r="R613" s="226"/>
      <c r="S613" s="226"/>
      <c r="T613" s="22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28" t="s">
        <v>142</v>
      </c>
      <c r="AU613" s="228" t="s">
        <v>133</v>
      </c>
      <c r="AV613" s="13" t="s">
        <v>133</v>
      </c>
      <c r="AW613" s="13" t="s">
        <v>33</v>
      </c>
      <c r="AX613" s="13" t="s">
        <v>72</v>
      </c>
      <c r="AY613" s="228" t="s">
        <v>125</v>
      </c>
    </row>
    <row r="614" s="15" customFormat="1">
      <c r="A614" s="15"/>
      <c r="B614" s="240"/>
      <c r="C614" s="241"/>
      <c r="D614" s="219" t="s">
        <v>142</v>
      </c>
      <c r="E614" s="242" t="s">
        <v>19</v>
      </c>
      <c r="F614" s="243" t="s">
        <v>166</v>
      </c>
      <c r="G614" s="241"/>
      <c r="H614" s="244">
        <v>8.8439999999999994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0" t="s">
        <v>142</v>
      </c>
      <c r="AU614" s="250" t="s">
        <v>133</v>
      </c>
      <c r="AV614" s="15" t="s">
        <v>126</v>
      </c>
      <c r="AW614" s="15" t="s">
        <v>33</v>
      </c>
      <c r="AX614" s="15" t="s">
        <v>72</v>
      </c>
      <c r="AY614" s="250" t="s">
        <v>125</v>
      </c>
    </row>
    <row r="615" s="14" customFormat="1">
      <c r="A615" s="14"/>
      <c r="B615" s="229"/>
      <c r="C615" s="230"/>
      <c r="D615" s="219" t="s">
        <v>142</v>
      </c>
      <c r="E615" s="231" t="s">
        <v>19</v>
      </c>
      <c r="F615" s="232" t="s">
        <v>144</v>
      </c>
      <c r="G615" s="230"/>
      <c r="H615" s="233">
        <v>37.503999999999998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39" t="s">
        <v>142</v>
      </c>
      <c r="AU615" s="239" t="s">
        <v>133</v>
      </c>
      <c r="AV615" s="14" t="s">
        <v>132</v>
      </c>
      <c r="AW615" s="14" t="s">
        <v>33</v>
      </c>
      <c r="AX615" s="14" t="s">
        <v>77</v>
      </c>
      <c r="AY615" s="239" t="s">
        <v>125</v>
      </c>
    </row>
    <row r="616" s="2" customFormat="1" ht="16.5" customHeight="1">
      <c r="A616" s="40"/>
      <c r="B616" s="41"/>
      <c r="C616" s="199" t="s">
        <v>1089</v>
      </c>
      <c r="D616" s="199" t="s">
        <v>128</v>
      </c>
      <c r="E616" s="200" t="s">
        <v>1090</v>
      </c>
      <c r="F616" s="201" t="s">
        <v>1091</v>
      </c>
      <c r="G616" s="202" t="s">
        <v>152</v>
      </c>
      <c r="H616" s="203">
        <v>37.503999999999998</v>
      </c>
      <c r="I616" s="204"/>
      <c r="J616" s="205">
        <f>ROUND(I616*H616,2)</f>
        <v>0</v>
      </c>
      <c r="K616" s="201" t="s">
        <v>153</v>
      </c>
      <c r="L616" s="46"/>
      <c r="M616" s="206" t="s">
        <v>19</v>
      </c>
      <c r="N616" s="207" t="s">
        <v>44</v>
      </c>
      <c r="O616" s="86"/>
      <c r="P616" s="208">
        <f>O616*H616</f>
        <v>0</v>
      </c>
      <c r="Q616" s="208">
        <v>0.00012999999999999999</v>
      </c>
      <c r="R616" s="208">
        <f>Q616*H616</f>
        <v>0.0048755199999999995</v>
      </c>
      <c r="S616" s="208">
        <v>0</v>
      </c>
      <c r="T616" s="209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0" t="s">
        <v>154</v>
      </c>
      <c r="AT616" s="210" t="s">
        <v>128</v>
      </c>
      <c r="AU616" s="210" t="s">
        <v>133</v>
      </c>
      <c r="AY616" s="19" t="s">
        <v>125</v>
      </c>
      <c r="BE616" s="211">
        <f>IF(N616="základní",J616,0)</f>
        <v>0</v>
      </c>
      <c r="BF616" s="211">
        <f>IF(N616="snížená",J616,0)</f>
        <v>0</v>
      </c>
      <c r="BG616" s="211">
        <f>IF(N616="zákl. přenesená",J616,0)</f>
        <v>0</v>
      </c>
      <c r="BH616" s="211">
        <f>IF(N616="sníž. přenesená",J616,0)</f>
        <v>0</v>
      </c>
      <c r="BI616" s="211">
        <f>IF(N616="nulová",J616,0)</f>
        <v>0</v>
      </c>
      <c r="BJ616" s="19" t="s">
        <v>133</v>
      </c>
      <c r="BK616" s="211">
        <f>ROUND(I616*H616,2)</f>
        <v>0</v>
      </c>
      <c r="BL616" s="19" t="s">
        <v>154</v>
      </c>
      <c r="BM616" s="210" t="s">
        <v>1092</v>
      </c>
    </row>
    <row r="617" s="2" customFormat="1">
      <c r="A617" s="40"/>
      <c r="B617" s="41"/>
      <c r="C617" s="42"/>
      <c r="D617" s="212" t="s">
        <v>140</v>
      </c>
      <c r="E617" s="42"/>
      <c r="F617" s="213" t="s">
        <v>1093</v>
      </c>
      <c r="G617" s="42"/>
      <c r="H617" s="42"/>
      <c r="I617" s="214"/>
      <c r="J617" s="42"/>
      <c r="K617" s="42"/>
      <c r="L617" s="46"/>
      <c r="M617" s="215"/>
      <c r="N617" s="216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140</v>
      </c>
      <c r="AU617" s="19" t="s">
        <v>133</v>
      </c>
    </row>
    <row r="618" s="2" customFormat="1" ht="16.5" customHeight="1">
      <c r="A618" s="40"/>
      <c r="B618" s="41"/>
      <c r="C618" s="199" t="s">
        <v>1094</v>
      </c>
      <c r="D618" s="199" t="s">
        <v>128</v>
      </c>
      <c r="E618" s="200" t="s">
        <v>1095</v>
      </c>
      <c r="F618" s="201" t="s">
        <v>1096</v>
      </c>
      <c r="G618" s="202" t="s">
        <v>152</v>
      </c>
      <c r="H618" s="203">
        <v>37.503999999999998</v>
      </c>
      <c r="I618" s="204"/>
      <c r="J618" s="205">
        <f>ROUND(I618*H618,2)</f>
        <v>0</v>
      </c>
      <c r="K618" s="201" t="s">
        <v>153</v>
      </c>
      <c r="L618" s="46"/>
      <c r="M618" s="206" t="s">
        <v>19</v>
      </c>
      <c r="N618" s="207" t="s">
        <v>44</v>
      </c>
      <c r="O618" s="86"/>
      <c r="P618" s="208">
        <f>O618*H618</f>
        <v>0</v>
      </c>
      <c r="Q618" s="208">
        <v>0.00012</v>
      </c>
      <c r="R618" s="208">
        <f>Q618*H618</f>
        <v>0.0045004800000000003</v>
      </c>
      <c r="S618" s="208">
        <v>0</v>
      </c>
      <c r="T618" s="209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0" t="s">
        <v>154</v>
      </c>
      <c r="AT618" s="210" t="s">
        <v>128</v>
      </c>
      <c r="AU618" s="210" t="s">
        <v>133</v>
      </c>
      <c r="AY618" s="19" t="s">
        <v>125</v>
      </c>
      <c r="BE618" s="211">
        <f>IF(N618="základní",J618,0)</f>
        <v>0</v>
      </c>
      <c r="BF618" s="211">
        <f>IF(N618="snížená",J618,0)</f>
        <v>0</v>
      </c>
      <c r="BG618" s="211">
        <f>IF(N618="zákl. přenesená",J618,0)</f>
        <v>0</v>
      </c>
      <c r="BH618" s="211">
        <f>IF(N618="sníž. přenesená",J618,0)</f>
        <v>0</v>
      </c>
      <c r="BI618" s="211">
        <f>IF(N618="nulová",J618,0)</f>
        <v>0</v>
      </c>
      <c r="BJ618" s="19" t="s">
        <v>133</v>
      </c>
      <c r="BK618" s="211">
        <f>ROUND(I618*H618,2)</f>
        <v>0</v>
      </c>
      <c r="BL618" s="19" t="s">
        <v>154</v>
      </c>
      <c r="BM618" s="210" t="s">
        <v>1097</v>
      </c>
    </row>
    <row r="619" s="2" customFormat="1">
      <c r="A619" s="40"/>
      <c r="B619" s="41"/>
      <c r="C619" s="42"/>
      <c r="D619" s="212" t="s">
        <v>140</v>
      </c>
      <c r="E619" s="42"/>
      <c r="F619" s="213" t="s">
        <v>1098</v>
      </c>
      <c r="G619" s="42"/>
      <c r="H619" s="42"/>
      <c r="I619" s="214"/>
      <c r="J619" s="42"/>
      <c r="K619" s="42"/>
      <c r="L619" s="46"/>
      <c r="M619" s="215"/>
      <c r="N619" s="216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140</v>
      </c>
      <c r="AU619" s="19" t="s">
        <v>133</v>
      </c>
    </row>
    <row r="620" s="2" customFormat="1" ht="16.5" customHeight="1">
      <c r="A620" s="40"/>
      <c r="B620" s="41"/>
      <c r="C620" s="199" t="s">
        <v>1099</v>
      </c>
      <c r="D620" s="199" t="s">
        <v>128</v>
      </c>
      <c r="E620" s="200" t="s">
        <v>1100</v>
      </c>
      <c r="F620" s="201" t="s">
        <v>1101</v>
      </c>
      <c r="G620" s="202" t="s">
        <v>137</v>
      </c>
      <c r="H620" s="203">
        <v>20</v>
      </c>
      <c r="I620" s="204"/>
      <c r="J620" s="205">
        <f>ROUND(I620*H620,2)</f>
        <v>0</v>
      </c>
      <c r="K620" s="201" t="s">
        <v>153</v>
      </c>
      <c r="L620" s="46"/>
      <c r="M620" s="206" t="s">
        <v>19</v>
      </c>
      <c r="N620" s="207" t="s">
        <v>44</v>
      </c>
      <c r="O620" s="86"/>
      <c r="P620" s="208">
        <f>O620*H620</f>
        <v>0</v>
      </c>
      <c r="Q620" s="208">
        <v>3.0000000000000001E-05</v>
      </c>
      <c r="R620" s="208">
        <f>Q620*H620</f>
        <v>0.00060000000000000006</v>
      </c>
      <c r="S620" s="208">
        <v>0</v>
      </c>
      <c r="T620" s="209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0" t="s">
        <v>154</v>
      </c>
      <c r="AT620" s="210" t="s">
        <v>128</v>
      </c>
      <c r="AU620" s="210" t="s">
        <v>133</v>
      </c>
      <c r="AY620" s="19" t="s">
        <v>125</v>
      </c>
      <c r="BE620" s="211">
        <f>IF(N620="základní",J620,0)</f>
        <v>0</v>
      </c>
      <c r="BF620" s="211">
        <f>IF(N620="snížená",J620,0)</f>
        <v>0</v>
      </c>
      <c r="BG620" s="211">
        <f>IF(N620="zákl. přenesená",J620,0)</f>
        <v>0</v>
      </c>
      <c r="BH620" s="211">
        <f>IF(N620="sníž. přenesená",J620,0)</f>
        <v>0</v>
      </c>
      <c r="BI620" s="211">
        <f>IF(N620="nulová",J620,0)</f>
        <v>0</v>
      </c>
      <c r="BJ620" s="19" t="s">
        <v>133</v>
      </c>
      <c r="BK620" s="211">
        <f>ROUND(I620*H620,2)</f>
        <v>0</v>
      </c>
      <c r="BL620" s="19" t="s">
        <v>154</v>
      </c>
      <c r="BM620" s="210" t="s">
        <v>1102</v>
      </c>
    </row>
    <row r="621" s="2" customFormat="1">
      <c r="A621" s="40"/>
      <c r="B621" s="41"/>
      <c r="C621" s="42"/>
      <c r="D621" s="212" t="s">
        <v>140</v>
      </c>
      <c r="E621" s="42"/>
      <c r="F621" s="213" t="s">
        <v>1103</v>
      </c>
      <c r="G621" s="42"/>
      <c r="H621" s="42"/>
      <c r="I621" s="214"/>
      <c r="J621" s="42"/>
      <c r="K621" s="42"/>
      <c r="L621" s="46"/>
      <c r="M621" s="215"/>
      <c r="N621" s="216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140</v>
      </c>
      <c r="AU621" s="19" t="s">
        <v>133</v>
      </c>
    </row>
    <row r="622" s="2" customFormat="1" ht="21.75" customHeight="1">
      <c r="A622" s="40"/>
      <c r="B622" s="41"/>
      <c r="C622" s="199" t="s">
        <v>1104</v>
      </c>
      <c r="D622" s="199" t="s">
        <v>128</v>
      </c>
      <c r="E622" s="200" t="s">
        <v>1105</v>
      </c>
      <c r="F622" s="201" t="s">
        <v>1106</v>
      </c>
      <c r="G622" s="202" t="s">
        <v>152</v>
      </c>
      <c r="H622" s="203">
        <v>3.036</v>
      </c>
      <c r="I622" s="204"/>
      <c r="J622" s="205">
        <f>ROUND(I622*H622,2)</f>
        <v>0</v>
      </c>
      <c r="K622" s="201" t="s">
        <v>153</v>
      </c>
      <c r="L622" s="46"/>
      <c r="M622" s="206" t="s">
        <v>19</v>
      </c>
      <c r="N622" s="207" t="s">
        <v>44</v>
      </c>
      <c r="O622" s="86"/>
      <c r="P622" s="208">
        <f>O622*H622</f>
        <v>0</v>
      </c>
      <c r="Q622" s="208">
        <v>6.9999999999999994E-05</v>
      </c>
      <c r="R622" s="208">
        <f>Q622*H622</f>
        <v>0.00021251999999999998</v>
      </c>
      <c r="S622" s="208">
        <v>0</v>
      </c>
      <c r="T622" s="209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0" t="s">
        <v>154</v>
      </c>
      <c r="AT622" s="210" t="s">
        <v>128</v>
      </c>
      <c r="AU622" s="210" t="s">
        <v>133</v>
      </c>
      <c r="AY622" s="19" t="s">
        <v>125</v>
      </c>
      <c r="BE622" s="211">
        <f>IF(N622="základní",J622,0)</f>
        <v>0</v>
      </c>
      <c r="BF622" s="211">
        <f>IF(N622="snížená",J622,0)</f>
        <v>0</v>
      </c>
      <c r="BG622" s="211">
        <f>IF(N622="zákl. přenesená",J622,0)</f>
        <v>0</v>
      </c>
      <c r="BH622" s="211">
        <f>IF(N622="sníž. přenesená",J622,0)</f>
        <v>0</v>
      </c>
      <c r="BI622" s="211">
        <f>IF(N622="nulová",J622,0)</f>
        <v>0</v>
      </c>
      <c r="BJ622" s="19" t="s">
        <v>133</v>
      </c>
      <c r="BK622" s="211">
        <f>ROUND(I622*H622,2)</f>
        <v>0</v>
      </c>
      <c r="BL622" s="19" t="s">
        <v>154</v>
      </c>
      <c r="BM622" s="210" t="s">
        <v>1107</v>
      </c>
    </row>
    <row r="623" s="2" customFormat="1">
      <c r="A623" s="40"/>
      <c r="B623" s="41"/>
      <c r="C623" s="42"/>
      <c r="D623" s="212" t="s">
        <v>140</v>
      </c>
      <c r="E623" s="42"/>
      <c r="F623" s="213" t="s">
        <v>1108</v>
      </c>
      <c r="G623" s="42"/>
      <c r="H623" s="42"/>
      <c r="I623" s="214"/>
      <c r="J623" s="42"/>
      <c r="K623" s="42"/>
      <c r="L623" s="46"/>
      <c r="M623" s="215"/>
      <c r="N623" s="216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140</v>
      </c>
      <c r="AU623" s="19" t="s">
        <v>133</v>
      </c>
    </row>
    <row r="624" s="13" customFormat="1">
      <c r="A624" s="13"/>
      <c r="B624" s="217"/>
      <c r="C624" s="218"/>
      <c r="D624" s="219" t="s">
        <v>142</v>
      </c>
      <c r="E624" s="220" t="s">
        <v>19</v>
      </c>
      <c r="F624" s="221" t="s">
        <v>1109</v>
      </c>
      <c r="G624" s="218"/>
      <c r="H624" s="222">
        <v>3.036</v>
      </c>
      <c r="I624" s="223"/>
      <c r="J624" s="218"/>
      <c r="K624" s="218"/>
      <c r="L624" s="224"/>
      <c r="M624" s="225"/>
      <c r="N624" s="226"/>
      <c r="O624" s="226"/>
      <c r="P624" s="226"/>
      <c r="Q624" s="226"/>
      <c r="R624" s="226"/>
      <c r="S624" s="226"/>
      <c r="T624" s="22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28" t="s">
        <v>142</v>
      </c>
      <c r="AU624" s="228" t="s">
        <v>133</v>
      </c>
      <c r="AV624" s="13" t="s">
        <v>133</v>
      </c>
      <c r="AW624" s="13" t="s">
        <v>33</v>
      </c>
      <c r="AX624" s="13" t="s">
        <v>77</v>
      </c>
      <c r="AY624" s="228" t="s">
        <v>125</v>
      </c>
    </row>
    <row r="625" s="2" customFormat="1" ht="21.75" customHeight="1">
      <c r="A625" s="40"/>
      <c r="B625" s="41"/>
      <c r="C625" s="199" t="s">
        <v>1110</v>
      </c>
      <c r="D625" s="199" t="s">
        <v>128</v>
      </c>
      <c r="E625" s="200" t="s">
        <v>1111</v>
      </c>
      <c r="F625" s="201" t="s">
        <v>1112</v>
      </c>
      <c r="G625" s="202" t="s">
        <v>152</v>
      </c>
      <c r="H625" s="203">
        <v>3.036</v>
      </c>
      <c r="I625" s="204"/>
      <c r="J625" s="205">
        <f>ROUND(I625*H625,2)</f>
        <v>0</v>
      </c>
      <c r="K625" s="201" t="s">
        <v>153</v>
      </c>
      <c r="L625" s="46"/>
      <c r="M625" s="206" t="s">
        <v>19</v>
      </c>
      <c r="N625" s="207" t="s">
        <v>44</v>
      </c>
      <c r="O625" s="86"/>
      <c r="P625" s="208">
        <f>O625*H625</f>
        <v>0</v>
      </c>
      <c r="Q625" s="208">
        <v>6.9999999999999994E-05</v>
      </c>
      <c r="R625" s="208">
        <f>Q625*H625</f>
        <v>0.00021251999999999998</v>
      </c>
      <c r="S625" s="208">
        <v>0</v>
      </c>
      <c r="T625" s="209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0" t="s">
        <v>154</v>
      </c>
      <c r="AT625" s="210" t="s">
        <v>128</v>
      </c>
      <c r="AU625" s="210" t="s">
        <v>133</v>
      </c>
      <c r="AY625" s="19" t="s">
        <v>125</v>
      </c>
      <c r="BE625" s="211">
        <f>IF(N625="základní",J625,0)</f>
        <v>0</v>
      </c>
      <c r="BF625" s="211">
        <f>IF(N625="snížená",J625,0)</f>
        <v>0</v>
      </c>
      <c r="BG625" s="211">
        <f>IF(N625="zákl. přenesená",J625,0)</f>
        <v>0</v>
      </c>
      <c r="BH625" s="211">
        <f>IF(N625="sníž. přenesená",J625,0)</f>
        <v>0</v>
      </c>
      <c r="BI625" s="211">
        <f>IF(N625="nulová",J625,0)</f>
        <v>0</v>
      </c>
      <c r="BJ625" s="19" t="s">
        <v>133</v>
      </c>
      <c r="BK625" s="211">
        <f>ROUND(I625*H625,2)</f>
        <v>0</v>
      </c>
      <c r="BL625" s="19" t="s">
        <v>154</v>
      </c>
      <c r="BM625" s="210" t="s">
        <v>1113</v>
      </c>
    </row>
    <row r="626" s="2" customFormat="1">
      <c r="A626" s="40"/>
      <c r="B626" s="41"/>
      <c r="C626" s="42"/>
      <c r="D626" s="212" t="s">
        <v>140</v>
      </c>
      <c r="E626" s="42"/>
      <c r="F626" s="213" t="s">
        <v>1114</v>
      </c>
      <c r="G626" s="42"/>
      <c r="H626" s="42"/>
      <c r="I626" s="214"/>
      <c r="J626" s="42"/>
      <c r="K626" s="42"/>
      <c r="L626" s="46"/>
      <c r="M626" s="215"/>
      <c r="N626" s="216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140</v>
      </c>
      <c r="AU626" s="19" t="s">
        <v>133</v>
      </c>
    </row>
    <row r="627" s="2" customFormat="1" ht="16.5" customHeight="1">
      <c r="A627" s="40"/>
      <c r="B627" s="41"/>
      <c r="C627" s="199" t="s">
        <v>1115</v>
      </c>
      <c r="D627" s="199" t="s">
        <v>128</v>
      </c>
      <c r="E627" s="200" t="s">
        <v>1116</v>
      </c>
      <c r="F627" s="201" t="s">
        <v>1117</v>
      </c>
      <c r="G627" s="202" t="s">
        <v>152</v>
      </c>
      <c r="H627" s="203">
        <v>3.036</v>
      </c>
      <c r="I627" s="204"/>
      <c r="J627" s="205">
        <f>ROUND(I627*H627,2)</f>
        <v>0</v>
      </c>
      <c r="K627" s="201" t="s">
        <v>153</v>
      </c>
      <c r="L627" s="46"/>
      <c r="M627" s="206" t="s">
        <v>19</v>
      </c>
      <c r="N627" s="207" t="s">
        <v>44</v>
      </c>
      <c r="O627" s="86"/>
      <c r="P627" s="208">
        <f>O627*H627</f>
        <v>0</v>
      </c>
      <c r="Q627" s="208">
        <v>0</v>
      </c>
      <c r="R627" s="208">
        <f>Q627*H627</f>
        <v>0</v>
      </c>
      <c r="S627" s="208">
        <v>0</v>
      </c>
      <c r="T627" s="209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0" t="s">
        <v>154</v>
      </c>
      <c r="AT627" s="210" t="s">
        <v>128</v>
      </c>
      <c r="AU627" s="210" t="s">
        <v>133</v>
      </c>
      <c r="AY627" s="19" t="s">
        <v>125</v>
      </c>
      <c r="BE627" s="211">
        <f>IF(N627="základní",J627,0)</f>
        <v>0</v>
      </c>
      <c r="BF627" s="211">
        <f>IF(N627="snížená",J627,0)</f>
        <v>0</v>
      </c>
      <c r="BG627" s="211">
        <f>IF(N627="zákl. přenesená",J627,0)</f>
        <v>0</v>
      </c>
      <c r="BH627" s="211">
        <f>IF(N627="sníž. přenesená",J627,0)</f>
        <v>0</v>
      </c>
      <c r="BI627" s="211">
        <f>IF(N627="nulová",J627,0)</f>
        <v>0</v>
      </c>
      <c r="BJ627" s="19" t="s">
        <v>133</v>
      </c>
      <c r="BK627" s="211">
        <f>ROUND(I627*H627,2)</f>
        <v>0</v>
      </c>
      <c r="BL627" s="19" t="s">
        <v>154</v>
      </c>
      <c r="BM627" s="210" t="s">
        <v>1118</v>
      </c>
    </row>
    <row r="628" s="2" customFormat="1">
      <c r="A628" s="40"/>
      <c r="B628" s="41"/>
      <c r="C628" s="42"/>
      <c r="D628" s="212" t="s">
        <v>140</v>
      </c>
      <c r="E628" s="42"/>
      <c r="F628" s="213" t="s">
        <v>1119</v>
      </c>
      <c r="G628" s="42"/>
      <c r="H628" s="42"/>
      <c r="I628" s="214"/>
      <c r="J628" s="42"/>
      <c r="K628" s="42"/>
      <c r="L628" s="46"/>
      <c r="M628" s="215"/>
      <c r="N628" s="216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140</v>
      </c>
      <c r="AU628" s="19" t="s">
        <v>133</v>
      </c>
    </row>
    <row r="629" s="2" customFormat="1" ht="16.5" customHeight="1">
      <c r="A629" s="40"/>
      <c r="B629" s="41"/>
      <c r="C629" s="199" t="s">
        <v>1120</v>
      </c>
      <c r="D629" s="199" t="s">
        <v>128</v>
      </c>
      <c r="E629" s="200" t="s">
        <v>1121</v>
      </c>
      <c r="F629" s="201" t="s">
        <v>1122</v>
      </c>
      <c r="G629" s="202" t="s">
        <v>152</v>
      </c>
      <c r="H629" s="203">
        <v>3.036</v>
      </c>
      <c r="I629" s="204"/>
      <c r="J629" s="205">
        <f>ROUND(I629*H629,2)</f>
        <v>0</v>
      </c>
      <c r="K629" s="201" t="s">
        <v>153</v>
      </c>
      <c r="L629" s="46"/>
      <c r="M629" s="206" t="s">
        <v>19</v>
      </c>
      <c r="N629" s="207" t="s">
        <v>44</v>
      </c>
      <c r="O629" s="86"/>
      <c r="P629" s="208">
        <f>O629*H629</f>
        <v>0</v>
      </c>
      <c r="Q629" s="208">
        <v>0.00012</v>
      </c>
      <c r="R629" s="208">
        <f>Q629*H629</f>
        <v>0.00036432000000000001</v>
      </c>
      <c r="S629" s="208">
        <v>0</v>
      </c>
      <c r="T629" s="209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0" t="s">
        <v>154</v>
      </c>
      <c r="AT629" s="210" t="s">
        <v>128</v>
      </c>
      <c r="AU629" s="210" t="s">
        <v>133</v>
      </c>
      <c r="AY629" s="19" t="s">
        <v>125</v>
      </c>
      <c r="BE629" s="211">
        <f>IF(N629="základní",J629,0)</f>
        <v>0</v>
      </c>
      <c r="BF629" s="211">
        <f>IF(N629="snížená",J629,0)</f>
        <v>0</v>
      </c>
      <c r="BG629" s="211">
        <f>IF(N629="zákl. přenesená",J629,0)</f>
        <v>0</v>
      </c>
      <c r="BH629" s="211">
        <f>IF(N629="sníž. přenesená",J629,0)</f>
        <v>0</v>
      </c>
      <c r="BI629" s="211">
        <f>IF(N629="nulová",J629,0)</f>
        <v>0</v>
      </c>
      <c r="BJ629" s="19" t="s">
        <v>133</v>
      </c>
      <c r="BK629" s="211">
        <f>ROUND(I629*H629,2)</f>
        <v>0</v>
      </c>
      <c r="BL629" s="19" t="s">
        <v>154</v>
      </c>
      <c r="BM629" s="210" t="s">
        <v>1123</v>
      </c>
    </row>
    <row r="630" s="2" customFormat="1">
      <c r="A630" s="40"/>
      <c r="B630" s="41"/>
      <c r="C630" s="42"/>
      <c r="D630" s="212" t="s">
        <v>140</v>
      </c>
      <c r="E630" s="42"/>
      <c r="F630" s="213" t="s">
        <v>1124</v>
      </c>
      <c r="G630" s="42"/>
      <c r="H630" s="42"/>
      <c r="I630" s="214"/>
      <c r="J630" s="42"/>
      <c r="K630" s="42"/>
      <c r="L630" s="46"/>
      <c r="M630" s="215"/>
      <c r="N630" s="216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140</v>
      </c>
      <c r="AU630" s="19" t="s">
        <v>133</v>
      </c>
    </row>
    <row r="631" s="2" customFormat="1" ht="16.5" customHeight="1">
      <c r="A631" s="40"/>
      <c r="B631" s="41"/>
      <c r="C631" s="199" t="s">
        <v>1125</v>
      </c>
      <c r="D631" s="199" t="s">
        <v>128</v>
      </c>
      <c r="E631" s="200" t="s">
        <v>1126</v>
      </c>
      <c r="F631" s="201" t="s">
        <v>1127</v>
      </c>
      <c r="G631" s="202" t="s">
        <v>152</v>
      </c>
      <c r="H631" s="203">
        <v>3.036</v>
      </c>
      <c r="I631" s="204"/>
      <c r="J631" s="205">
        <f>ROUND(I631*H631,2)</f>
        <v>0</v>
      </c>
      <c r="K631" s="201" t="s">
        <v>153</v>
      </c>
      <c r="L631" s="46"/>
      <c r="M631" s="206" t="s">
        <v>19</v>
      </c>
      <c r="N631" s="207" t="s">
        <v>44</v>
      </c>
      <c r="O631" s="86"/>
      <c r="P631" s="208">
        <f>O631*H631</f>
        <v>0</v>
      </c>
      <c r="Q631" s="208">
        <v>0.00012</v>
      </c>
      <c r="R631" s="208">
        <f>Q631*H631</f>
        <v>0.00036432000000000001</v>
      </c>
      <c r="S631" s="208">
        <v>0</v>
      </c>
      <c r="T631" s="209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0" t="s">
        <v>154</v>
      </c>
      <c r="AT631" s="210" t="s">
        <v>128</v>
      </c>
      <c r="AU631" s="210" t="s">
        <v>133</v>
      </c>
      <c r="AY631" s="19" t="s">
        <v>125</v>
      </c>
      <c r="BE631" s="211">
        <f>IF(N631="základní",J631,0)</f>
        <v>0</v>
      </c>
      <c r="BF631" s="211">
        <f>IF(N631="snížená",J631,0)</f>
        <v>0</v>
      </c>
      <c r="BG631" s="211">
        <f>IF(N631="zákl. přenesená",J631,0)</f>
        <v>0</v>
      </c>
      <c r="BH631" s="211">
        <f>IF(N631="sníž. přenesená",J631,0)</f>
        <v>0</v>
      </c>
      <c r="BI631" s="211">
        <f>IF(N631="nulová",J631,0)</f>
        <v>0</v>
      </c>
      <c r="BJ631" s="19" t="s">
        <v>133</v>
      </c>
      <c r="BK631" s="211">
        <f>ROUND(I631*H631,2)</f>
        <v>0</v>
      </c>
      <c r="BL631" s="19" t="s">
        <v>154</v>
      </c>
      <c r="BM631" s="210" t="s">
        <v>1128</v>
      </c>
    </row>
    <row r="632" s="2" customFormat="1">
      <c r="A632" s="40"/>
      <c r="B632" s="41"/>
      <c r="C632" s="42"/>
      <c r="D632" s="212" t="s">
        <v>140</v>
      </c>
      <c r="E632" s="42"/>
      <c r="F632" s="213" t="s">
        <v>1129</v>
      </c>
      <c r="G632" s="42"/>
      <c r="H632" s="42"/>
      <c r="I632" s="214"/>
      <c r="J632" s="42"/>
      <c r="K632" s="42"/>
      <c r="L632" s="46"/>
      <c r="M632" s="215"/>
      <c r="N632" s="216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140</v>
      </c>
      <c r="AU632" s="19" t="s">
        <v>133</v>
      </c>
    </row>
    <row r="633" s="12" customFormat="1" ht="22.8" customHeight="1">
      <c r="A633" s="12"/>
      <c r="B633" s="183"/>
      <c r="C633" s="184"/>
      <c r="D633" s="185" t="s">
        <v>71</v>
      </c>
      <c r="E633" s="197" t="s">
        <v>1130</v>
      </c>
      <c r="F633" s="197" t="s">
        <v>1131</v>
      </c>
      <c r="G633" s="184"/>
      <c r="H633" s="184"/>
      <c r="I633" s="187"/>
      <c r="J633" s="198">
        <f>BK633</f>
        <v>0</v>
      </c>
      <c r="K633" s="184"/>
      <c r="L633" s="189"/>
      <c r="M633" s="190"/>
      <c r="N633" s="191"/>
      <c r="O633" s="191"/>
      <c r="P633" s="192">
        <f>SUM(P634:P669)</f>
        <v>0</v>
      </c>
      <c r="Q633" s="191"/>
      <c r="R633" s="192">
        <f>SUM(R634:R669)</f>
        <v>0.53401854999999998</v>
      </c>
      <c r="S633" s="191"/>
      <c r="T633" s="193">
        <f>SUM(T634:T669)</f>
        <v>0.11766109999999999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194" t="s">
        <v>133</v>
      </c>
      <c r="AT633" s="195" t="s">
        <v>71</v>
      </c>
      <c r="AU633" s="195" t="s">
        <v>77</v>
      </c>
      <c r="AY633" s="194" t="s">
        <v>125</v>
      </c>
      <c r="BK633" s="196">
        <f>SUM(BK634:BK669)</f>
        <v>0</v>
      </c>
    </row>
    <row r="634" s="2" customFormat="1" ht="16.5" customHeight="1">
      <c r="A634" s="40"/>
      <c r="B634" s="41"/>
      <c r="C634" s="199" t="s">
        <v>1132</v>
      </c>
      <c r="D634" s="199" t="s">
        <v>128</v>
      </c>
      <c r="E634" s="200" t="s">
        <v>1133</v>
      </c>
      <c r="F634" s="201" t="s">
        <v>1134</v>
      </c>
      <c r="G634" s="202" t="s">
        <v>152</v>
      </c>
      <c r="H634" s="203">
        <v>255.785</v>
      </c>
      <c r="I634" s="204"/>
      <c r="J634" s="205">
        <f>ROUND(I634*H634,2)</f>
        <v>0</v>
      </c>
      <c r="K634" s="201" t="s">
        <v>153</v>
      </c>
      <c r="L634" s="46"/>
      <c r="M634" s="206" t="s">
        <v>19</v>
      </c>
      <c r="N634" s="207" t="s">
        <v>44</v>
      </c>
      <c r="O634" s="86"/>
      <c r="P634" s="208">
        <f>O634*H634</f>
        <v>0</v>
      </c>
      <c r="Q634" s="208">
        <v>0</v>
      </c>
      <c r="R634" s="208">
        <f>Q634*H634</f>
        <v>0</v>
      </c>
      <c r="S634" s="208">
        <v>0.00014999999999999999</v>
      </c>
      <c r="T634" s="209">
        <f>S634*H634</f>
        <v>0.038367749999999999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0" t="s">
        <v>154</v>
      </c>
      <c r="AT634" s="210" t="s">
        <v>128</v>
      </c>
      <c r="AU634" s="210" t="s">
        <v>133</v>
      </c>
      <c r="AY634" s="19" t="s">
        <v>125</v>
      </c>
      <c r="BE634" s="211">
        <f>IF(N634="základní",J634,0)</f>
        <v>0</v>
      </c>
      <c r="BF634" s="211">
        <f>IF(N634="snížená",J634,0)</f>
        <v>0</v>
      </c>
      <c r="BG634" s="211">
        <f>IF(N634="zákl. přenesená",J634,0)</f>
        <v>0</v>
      </c>
      <c r="BH634" s="211">
        <f>IF(N634="sníž. přenesená",J634,0)</f>
        <v>0</v>
      </c>
      <c r="BI634" s="211">
        <f>IF(N634="nulová",J634,0)</f>
        <v>0</v>
      </c>
      <c r="BJ634" s="19" t="s">
        <v>133</v>
      </c>
      <c r="BK634" s="211">
        <f>ROUND(I634*H634,2)</f>
        <v>0</v>
      </c>
      <c r="BL634" s="19" t="s">
        <v>154</v>
      </c>
      <c r="BM634" s="210" t="s">
        <v>1135</v>
      </c>
    </row>
    <row r="635" s="2" customFormat="1">
      <c r="A635" s="40"/>
      <c r="B635" s="41"/>
      <c r="C635" s="42"/>
      <c r="D635" s="212" t="s">
        <v>140</v>
      </c>
      <c r="E635" s="42"/>
      <c r="F635" s="213" t="s">
        <v>1136</v>
      </c>
      <c r="G635" s="42"/>
      <c r="H635" s="42"/>
      <c r="I635" s="214"/>
      <c r="J635" s="42"/>
      <c r="K635" s="42"/>
      <c r="L635" s="46"/>
      <c r="M635" s="215"/>
      <c r="N635" s="216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140</v>
      </c>
      <c r="AU635" s="19" t="s">
        <v>133</v>
      </c>
    </row>
    <row r="636" s="13" customFormat="1">
      <c r="A636" s="13"/>
      <c r="B636" s="217"/>
      <c r="C636" s="218"/>
      <c r="D636" s="219" t="s">
        <v>142</v>
      </c>
      <c r="E636" s="220" t="s">
        <v>19</v>
      </c>
      <c r="F636" s="221" t="s">
        <v>182</v>
      </c>
      <c r="G636" s="218"/>
      <c r="H636" s="222">
        <v>55.369999999999997</v>
      </c>
      <c r="I636" s="223"/>
      <c r="J636" s="218"/>
      <c r="K636" s="218"/>
      <c r="L636" s="224"/>
      <c r="M636" s="225"/>
      <c r="N636" s="226"/>
      <c r="O636" s="226"/>
      <c r="P636" s="226"/>
      <c r="Q636" s="226"/>
      <c r="R636" s="226"/>
      <c r="S636" s="226"/>
      <c r="T636" s="227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28" t="s">
        <v>142</v>
      </c>
      <c r="AU636" s="228" t="s">
        <v>133</v>
      </c>
      <c r="AV636" s="13" t="s">
        <v>133</v>
      </c>
      <c r="AW636" s="13" t="s">
        <v>33</v>
      </c>
      <c r="AX636" s="13" t="s">
        <v>72</v>
      </c>
      <c r="AY636" s="228" t="s">
        <v>125</v>
      </c>
    </row>
    <row r="637" s="15" customFormat="1">
      <c r="A637" s="15"/>
      <c r="B637" s="240"/>
      <c r="C637" s="241"/>
      <c r="D637" s="219" t="s">
        <v>142</v>
      </c>
      <c r="E637" s="242" t="s">
        <v>19</v>
      </c>
      <c r="F637" s="243" t="s">
        <v>166</v>
      </c>
      <c r="G637" s="241"/>
      <c r="H637" s="244">
        <v>55.369999999999997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50" t="s">
        <v>142</v>
      </c>
      <c r="AU637" s="250" t="s">
        <v>133</v>
      </c>
      <c r="AV637" s="15" t="s">
        <v>126</v>
      </c>
      <c r="AW637" s="15" t="s">
        <v>33</v>
      </c>
      <c r="AX637" s="15" t="s">
        <v>72</v>
      </c>
      <c r="AY637" s="250" t="s">
        <v>125</v>
      </c>
    </row>
    <row r="638" s="13" customFormat="1">
      <c r="A638" s="13"/>
      <c r="B638" s="217"/>
      <c r="C638" s="218"/>
      <c r="D638" s="219" t="s">
        <v>142</v>
      </c>
      <c r="E638" s="220" t="s">
        <v>19</v>
      </c>
      <c r="F638" s="221" t="s">
        <v>183</v>
      </c>
      <c r="G638" s="218"/>
      <c r="H638" s="222">
        <v>2.4220000000000002</v>
      </c>
      <c r="I638" s="223"/>
      <c r="J638" s="218"/>
      <c r="K638" s="218"/>
      <c r="L638" s="224"/>
      <c r="M638" s="225"/>
      <c r="N638" s="226"/>
      <c r="O638" s="226"/>
      <c r="P638" s="226"/>
      <c r="Q638" s="226"/>
      <c r="R638" s="226"/>
      <c r="S638" s="226"/>
      <c r="T638" s="227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28" t="s">
        <v>142</v>
      </c>
      <c r="AU638" s="228" t="s">
        <v>133</v>
      </c>
      <c r="AV638" s="13" t="s">
        <v>133</v>
      </c>
      <c r="AW638" s="13" t="s">
        <v>33</v>
      </c>
      <c r="AX638" s="13" t="s">
        <v>72</v>
      </c>
      <c r="AY638" s="228" t="s">
        <v>125</v>
      </c>
    </row>
    <row r="639" s="15" customFormat="1">
      <c r="A639" s="15"/>
      <c r="B639" s="240"/>
      <c r="C639" s="241"/>
      <c r="D639" s="219" t="s">
        <v>142</v>
      </c>
      <c r="E639" s="242" t="s">
        <v>19</v>
      </c>
      <c r="F639" s="243" t="s">
        <v>166</v>
      </c>
      <c r="G639" s="241"/>
      <c r="H639" s="244">
        <v>2.4220000000000002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0" t="s">
        <v>142</v>
      </c>
      <c r="AU639" s="250" t="s">
        <v>133</v>
      </c>
      <c r="AV639" s="15" t="s">
        <v>126</v>
      </c>
      <c r="AW639" s="15" t="s">
        <v>33</v>
      </c>
      <c r="AX639" s="15" t="s">
        <v>72</v>
      </c>
      <c r="AY639" s="250" t="s">
        <v>125</v>
      </c>
    </row>
    <row r="640" s="13" customFormat="1">
      <c r="A640" s="13"/>
      <c r="B640" s="217"/>
      <c r="C640" s="218"/>
      <c r="D640" s="219" t="s">
        <v>142</v>
      </c>
      <c r="E640" s="220" t="s">
        <v>19</v>
      </c>
      <c r="F640" s="221" t="s">
        <v>184</v>
      </c>
      <c r="G640" s="218"/>
      <c r="H640" s="222">
        <v>4.6059999999999999</v>
      </c>
      <c r="I640" s="223"/>
      <c r="J640" s="218"/>
      <c r="K640" s="218"/>
      <c r="L640" s="224"/>
      <c r="M640" s="225"/>
      <c r="N640" s="226"/>
      <c r="O640" s="226"/>
      <c r="P640" s="226"/>
      <c r="Q640" s="226"/>
      <c r="R640" s="226"/>
      <c r="S640" s="226"/>
      <c r="T640" s="227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28" t="s">
        <v>142</v>
      </c>
      <c r="AU640" s="228" t="s">
        <v>133</v>
      </c>
      <c r="AV640" s="13" t="s">
        <v>133</v>
      </c>
      <c r="AW640" s="13" t="s">
        <v>33</v>
      </c>
      <c r="AX640" s="13" t="s">
        <v>72</v>
      </c>
      <c r="AY640" s="228" t="s">
        <v>125</v>
      </c>
    </row>
    <row r="641" s="15" customFormat="1">
      <c r="A641" s="15"/>
      <c r="B641" s="240"/>
      <c r="C641" s="241"/>
      <c r="D641" s="219" t="s">
        <v>142</v>
      </c>
      <c r="E641" s="242" t="s">
        <v>19</v>
      </c>
      <c r="F641" s="243" t="s">
        <v>166</v>
      </c>
      <c r="G641" s="241"/>
      <c r="H641" s="244">
        <v>4.6059999999999999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0" t="s">
        <v>142</v>
      </c>
      <c r="AU641" s="250" t="s">
        <v>133</v>
      </c>
      <c r="AV641" s="15" t="s">
        <v>126</v>
      </c>
      <c r="AW641" s="15" t="s">
        <v>33</v>
      </c>
      <c r="AX641" s="15" t="s">
        <v>72</v>
      </c>
      <c r="AY641" s="250" t="s">
        <v>125</v>
      </c>
    </row>
    <row r="642" s="13" customFormat="1">
      <c r="A642" s="13"/>
      <c r="B642" s="217"/>
      <c r="C642" s="218"/>
      <c r="D642" s="219" t="s">
        <v>142</v>
      </c>
      <c r="E642" s="220" t="s">
        <v>19</v>
      </c>
      <c r="F642" s="221" t="s">
        <v>185</v>
      </c>
      <c r="G642" s="218"/>
      <c r="H642" s="222">
        <v>41.231000000000002</v>
      </c>
      <c r="I642" s="223"/>
      <c r="J642" s="218"/>
      <c r="K642" s="218"/>
      <c r="L642" s="224"/>
      <c r="M642" s="225"/>
      <c r="N642" s="226"/>
      <c r="O642" s="226"/>
      <c r="P642" s="226"/>
      <c r="Q642" s="226"/>
      <c r="R642" s="226"/>
      <c r="S642" s="226"/>
      <c r="T642" s="227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28" t="s">
        <v>142</v>
      </c>
      <c r="AU642" s="228" t="s">
        <v>133</v>
      </c>
      <c r="AV642" s="13" t="s">
        <v>133</v>
      </c>
      <c r="AW642" s="13" t="s">
        <v>33</v>
      </c>
      <c r="AX642" s="13" t="s">
        <v>72</v>
      </c>
      <c r="AY642" s="228" t="s">
        <v>125</v>
      </c>
    </row>
    <row r="643" s="15" customFormat="1">
      <c r="A643" s="15"/>
      <c r="B643" s="240"/>
      <c r="C643" s="241"/>
      <c r="D643" s="219" t="s">
        <v>142</v>
      </c>
      <c r="E643" s="242" t="s">
        <v>19</v>
      </c>
      <c r="F643" s="243" t="s">
        <v>166</v>
      </c>
      <c r="G643" s="241"/>
      <c r="H643" s="244">
        <v>41.231000000000002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50" t="s">
        <v>142</v>
      </c>
      <c r="AU643" s="250" t="s">
        <v>133</v>
      </c>
      <c r="AV643" s="15" t="s">
        <v>126</v>
      </c>
      <c r="AW643" s="15" t="s">
        <v>33</v>
      </c>
      <c r="AX643" s="15" t="s">
        <v>72</v>
      </c>
      <c r="AY643" s="250" t="s">
        <v>125</v>
      </c>
    </row>
    <row r="644" s="13" customFormat="1">
      <c r="A644" s="13"/>
      <c r="B644" s="217"/>
      <c r="C644" s="218"/>
      <c r="D644" s="219" t="s">
        <v>142</v>
      </c>
      <c r="E644" s="220" t="s">
        <v>19</v>
      </c>
      <c r="F644" s="221" t="s">
        <v>186</v>
      </c>
      <c r="G644" s="218"/>
      <c r="H644" s="222">
        <v>15.083</v>
      </c>
      <c r="I644" s="223"/>
      <c r="J644" s="218"/>
      <c r="K644" s="218"/>
      <c r="L644" s="224"/>
      <c r="M644" s="225"/>
      <c r="N644" s="226"/>
      <c r="O644" s="226"/>
      <c r="P644" s="226"/>
      <c r="Q644" s="226"/>
      <c r="R644" s="226"/>
      <c r="S644" s="226"/>
      <c r="T644" s="227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28" t="s">
        <v>142</v>
      </c>
      <c r="AU644" s="228" t="s">
        <v>133</v>
      </c>
      <c r="AV644" s="13" t="s">
        <v>133</v>
      </c>
      <c r="AW644" s="13" t="s">
        <v>33</v>
      </c>
      <c r="AX644" s="13" t="s">
        <v>72</v>
      </c>
      <c r="AY644" s="228" t="s">
        <v>125</v>
      </c>
    </row>
    <row r="645" s="15" customFormat="1">
      <c r="A645" s="15"/>
      <c r="B645" s="240"/>
      <c r="C645" s="241"/>
      <c r="D645" s="219" t="s">
        <v>142</v>
      </c>
      <c r="E645" s="242" t="s">
        <v>19</v>
      </c>
      <c r="F645" s="243" t="s">
        <v>166</v>
      </c>
      <c r="G645" s="241"/>
      <c r="H645" s="244">
        <v>15.083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0" t="s">
        <v>142</v>
      </c>
      <c r="AU645" s="250" t="s">
        <v>133</v>
      </c>
      <c r="AV645" s="15" t="s">
        <v>126</v>
      </c>
      <c r="AW645" s="15" t="s">
        <v>33</v>
      </c>
      <c r="AX645" s="15" t="s">
        <v>72</v>
      </c>
      <c r="AY645" s="250" t="s">
        <v>125</v>
      </c>
    </row>
    <row r="646" s="13" customFormat="1">
      <c r="A646" s="13"/>
      <c r="B646" s="217"/>
      <c r="C646" s="218"/>
      <c r="D646" s="219" t="s">
        <v>142</v>
      </c>
      <c r="E646" s="220" t="s">
        <v>19</v>
      </c>
      <c r="F646" s="221" t="s">
        <v>187</v>
      </c>
      <c r="G646" s="218"/>
      <c r="H646" s="222">
        <v>63.564</v>
      </c>
      <c r="I646" s="223"/>
      <c r="J646" s="218"/>
      <c r="K646" s="218"/>
      <c r="L646" s="224"/>
      <c r="M646" s="225"/>
      <c r="N646" s="226"/>
      <c r="O646" s="226"/>
      <c r="P646" s="226"/>
      <c r="Q646" s="226"/>
      <c r="R646" s="226"/>
      <c r="S646" s="226"/>
      <c r="T646" s="22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28" t="s">
        <v>142</v>
      </c>
      <c r="AU646" s="228" t="s">
        <v>133</v>
      </c>
      <c r="AV646" s="13" t="s">
        <v>133</v>
      </c>
      <c r="AW646" s="13" t="s">
        <v>33</v>
      </c>
      <c r="AX646" s="13" t="s">
        <v>72</v>
      </c>
      <c r="AY646" s="228" t="s">
        <v>125</v>
      </c>
    </row>
    <row r="647" s="15" customFormat="1">
      <c r="A647" s="15"/>
      <c r="B647" s="240"/>
      <c r="C647" s="241"/>
      <c r="D647" s="219" t="s">
        <v>142</v>
      </c>
      <c r="E647" s="242" t="s">
        <v>19</v>
      </c>
      <c r="F647" s="243" t="s">
        <v>166</v>
      </c>
      <c r="G647" s="241"/>
      <c r="H647" s="244">
        <v>63.564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50" t="s">
        <v>142</v>
      </c>
      <c r="AU647" s="250" t="s">
        <v>133</v>
      </c>
      <c r="AV647" s="15" t="s">
        <v>126</v>
      </c>
      <c r="AW647" s="15" t="s">
        <v>33</v>
      </c>
      <c r="AX647" s="15" t="s">
        <v>72</v>
      </c>
      <c r="AY647" s="250" t="s">
        <v>125</v>
      </c>
    </row>
    <row r="648" s="13" customFormat="1">
      <c r="A648" s="13"/>
      <c r="B648" s="217"/>
      <c r="C648" s="218"/>
      <c r="D648" s="219" t="s">
        <v>142</v>
      </c>
      <c r="E648" s="220" t="s">
        <v>19</v>
      </c>
      <c r="F648" s="221" t="s">
        <v>188</v>
      </c>
      <c r="G648" s="218"/>
      <c r="H648" s="222">
        <v>15.471</v>
      </c>
      <c r="I648" s="223"/>
      <c r="J648" s="218"/>
      <c r="K648" s="218"/>
      <c r="L648" s="224"/>
      <c r="M648" s="225"/>
      <c r="N648" s="226"/>
      <c r="O648" s="226"/>
      <c r="P648" s="226"/>
      <c r="Q648" s="226"/>
      <c r="R648" s="226"/>
      <c r="S648" s="226"/>
      <c r="T648" s="227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28" t="s">
        <v>142</v>
      </c>
      <c r="AU648" s="228" t="s">
        <v>133</v>
      </c>
      <c r="AV648" s="13" t="s">
        <v>133</v>
      </c>
      <c r="AW648" s="13" t="s">
        <v>33</v>
      </c>
      <c r="AX648" s="13" t="s">
        <v>72</v>
      </c>
      <c r="AY648" s="228" t="s">
        <v>125</v>
      </c>
    </row>
    <row r="649" s="15" customFormat="1">
      <c r="A649" s="15"/>
      <c r="B649" s="240"/>
      <c r="C649" s="241"/>
      <c r="D649" s="219" t="s">
        <v>142</v>
      </c>
      <c r="E649" s="242" t="s">
        <v>19</v>
      </c>
      <c r="F649" s="243" t="s">
        <v>166</v>
      </c>
      <c r="G649" s="241"/>
      <c r="H649" s="244">
        <v>15.471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0" t="s">
        <v>142</v>
      </c>
      <c r="AU649" s="250" t="s">
        <v>133</v>
      </c>
      <c r="AV649" s="15" t="s">
        <v>126</v>
      </c>
      <c r="AW649" s="15" t="s">
        <v>33</v>
      </c>
      <c r="AX649" s="15" t="s">
        <v>72</v>
      </c>
      <c r="AY649" s="250" t="s">
        <v>125</v>
      </c>
    </row>
    <row r="650" s="13" customFormat="1">
      <c r="A650" s="13"/>
      <c r="B650" s="217"/>
      <c r="C650" s="218"/>
      <c r="D650" s="219" t="s">
        <v>142</v>
      </c>
      <c r="E650" s="220" t="s">
        <v>19</v>
      </c>
      <c r="F650" s="221" t="s">
        <v>1137</v>
      </c>
      <c r="G650" s="218"/>
      <c r="H650" s="222">
        <v>58.037999999999997</v>
      </c>
      <c r="I650" s="223"/>
      <c r="J650" s="218"/>
      <c r="K650" s="218"/>
      <c r="L650" s="224"/>
      <c r="M650" s="225"/>
      <c r="N650" s="226"/>
      <c r="O650" s="226"/>
      <c r="P650" s="226"/>
      <c r="Q650" s="226"/>
      <c r="R650" s="226"/>
      <c r="S650" s="226"/>
      <c r="T650" s="227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28" t="s">
        <v>142</v>
      </c>
      <c r="AU650" s="228" t="s">
        <v>133</v>
      </c>
      <c r="AV650" s="13" t="s">
        <v>133</v>
      </c>
      <c r="AW650" s="13" t="s">
        <v>33</v>
      </c>
      <c r="AX650" s="13" t="s">
        <v>72</v>
      </c>
      <c r="AY650" s="228" t="s">
        <v>125</v>
      </c>
    </row>
    <row r="651" s="15" customFormat="1">
      <c r="A651" s="15"/>
      <c r="B651" s="240"/>
      <c r="C651" s="241"/>
      <c r="D651" s="219" t="s">
        <v>142</v>
      </c>
      <c r="E651" s="242" t="s">
        <v>19</v>
      </c>
      <c r="F651" s="243" t="s">
        <v>166</v>
      </c>
      <c r="G651" s="241"/>
      <c r="H651" s="244">
        <v>58.037999999999997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0" t="s">
        <v>142</v>
      </c>
      <c r="AU651" s="250" t="s">
        <v>133</v>
      </c>
      <c r="AV651" s="15" t="s">
        <v>126</v>
      </c>
      <c r="AW651" s="15" t="s">
        <v>33</v>
      </c>
      <c r="AX651" s="15" t="s">
        <v>72</v>
      </c>
      <c r="AY651" s="250" t="s">
        <v>125</v>
      </c>
    </row>
    <row r="652" s="14" customFormat="1">
      <c r="A652" s="14"/>
      <c r="B652" s="229"/>
      <c r="C652" s="230"/>
      <c r="D652" s="219" t="s">
        <v>142</v>
      </c>
      <c r="E652" s="231" t="s">
        <v>19</v>
      </c>
      <c r="F652" s="232" t="s">
        <v>144</v>
      </c>
      <c r="G652" s="230"/>
      <c r="H652" s="233">
        <v>255.78499999999997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39" t="s">
        <v>142</v>
      </c>
      <c r="AU652" s="239" t="s">
        <v>133</v>
      </c>
      <c r="AV652" s="14" t="s">
        <v>132</v>
      </c>
      <c r="AW652" s="14" t="s">
        <v>33</v>
      </c>
      <c r="AX652" s="14" t="s">
        <v>77</v>
      </c>
      <c r="AY652" s="239" t="s">
        <v>125</v>
      </c>
    </row>
    <row r="653" s="2" customFormat="1" ht="16.5" customHeight="1">
      <c r="A653" s="40"/>
      <c r="B653" s="41"/>
      <c r="C653" s="199" t="s">
        <v>1138</v>
      </c>
      <c r="D653" s="199" t="s">
        <v>128</v>
      </c>
      <c r="E653" s="200" t="s">
        <v>1139</v>
      </c>
      <c r="F653" s="201" t="s">
        <v>1140</v>
      </c>
      <c r="G653" s="202" t="s">
        <v>152</v>
      </c>
      <c r="H653" s="203">
        <v>255.785</v>
      </c>
      <c r="I653" s="204"/>
      <c r="J653" s="205">
        <f>ROUND(I653*H653,2)</f>
        <v>0</v>
      </c>
      <c r="K653" s="201" t="s">
        <v>153</v>
      </c>
      <c r="L653" s="46"/>
      <c r="M653" s="206" t="s">
        <v>19</v>
      </c>
      <c r="N653" s="207" t="s">
        <v>44</v>
      </c>
      <c r="O653" s="86"/>
      <c r="P653" s="208">
        <f>O653*H653</f>
        <v>0</v>
      </c>
      <c r="Q653" s="208">
        <v>0</v>
      </c>
      <c r="R653" s="208">
        <f>Q653*H653</f>
        <v>0</v>
      </c>
      <c r="S653" s="208">
        <v>0</v>
      </c>
      <c r="T653" s="209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0" t="s">
        <v>154</v>
      </c>
      <c r="AT653" s="210" t="s">
        <v>128</v>
      </c>
      <c r="AU653" s="210" t="s">
        <v>133</v>
      </c>
      <c r="AY653" s="19" t="s">
        <v>125</v>
      </c>
      <c r="BE653" s="211">
        <f>IF(N653="základní",J653,0)</f>
        <v>0</v>
      </c>
      <c r="BF653" s="211">
        <f>IF(N653="snížená",J653,0)</f>
        <v>0</v>
      </c>
      <c r="BG653" s="211">
        <f>IF(N653="zákl. přenesená",J653,0)</f>
        <v>0</v>
      </c>
      <c r="BH653" s="211">
        <f>IF(N653="sníž. přenesená",J653,0)</f>
        <v>0</v>
      </c>
      <c r="BI653" s="211">
        <f>IF(N653="nulová",J653,0)</f>
        <v>0</v>
      </c>
      <c r="BJ653" s="19" t="s">
        <v>133</v>
      </c>
      <c r="BK653" s="211">
        <f>ROUND(I653*H653,2)</f>
        <v>0</v>
      </c>
      <c r="BL653" s="19" t="s">
        <v>154</v>
      </c>
      <c r="BM653" s="210" t="s">
        <v>1141</v>
      </c>
    </row>
    <row r="654" s="2" customFormat="1">
      <c r="A654" s="40"/>
      <c r="B654" s="41"/>
      <c r="C654" s="42"/>
      <c r="D654" s="212" t="s">
        <v>140</v>
      </c>
      <c r="E654" s="42"/>
      <c r="F654" s="213" t="s">
        <v>1142</v>
      </c>
      <c r="G654" s="42"/>
      <c r="H654" s="42"/>
      <c r="I654" s="214"/>
      <c r="J654" s="42"/>
      <c r="K654" s="42"/>
      <c r="L654" s="46"/>
      <c r="M654" s="215"/>
      <c r="N654" s="216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140</v>
      </c>
      <c r="AU654" s="19" t="s">
        <v>133</v>
      </c>
    </row>
    <row r="655" s="2" customFormat="1" ht="16.5" customHeight="1">
      <c r="A655" s="40"/>
      <c r="B655" s="41"/>
      <c r="C655" s="199" t="s">
        <v>1143</v>
      </c>
      <c r="D655" s="199" t="s">
        <v>128</v>
      </c>
      <c r="E655" s="200" t="s">
        <v>1144</v>
      </c>
      <c r="F655" s="201" t="s">
        <v>1145</v>
      </c>
      <c r="G655" s="202" t="s">
        <v>152</v>
      </c>
      <c r="H655" s="203">
        <v>255.785</v>
      </c>
      <c r="I655" s="204"/>
      <c r="J655" s="205">
        <f>ROUND(I655*H655,2)</f>
        <v>0</v>
      </c>
      <c r="K655" s="201" t="s">
        <v>153</v>
      </c>
      <c r="L655" s="46"/>
      <c r="M655" s="206" t="s">
        <v>19</v>
      </c>
      <c r="N655" s="207" t="s">
        <v>44</v>
      </c>
      <c r="O655" s="86"/>
      <c r="P655" s="208">
        <f>O655*H655</f>
        <v>0</v>
      </c>
      <c r="Q655" s="208">
        <v>0.001</v>
      </c>
      <c r="R655" s="208">
        <f>Q655*H655</f>
        <v>0.25578499999999998</v>
      </c>
      <c r="S655" s="208">
        <v>0.00031</v>
      </c>
      <c r="T655" s="209">
        <f>S655*H655</f>
        <v>0.079293349999999999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0" t="s">
        <v>154</v>
      </c>
      <c r="AT655" s="210" t="s">
        <v>128</v>
      </c>
      <c r="AU655" s="210" t="s">
        <v>133</v>
      </c>
      <c r="AY655" s="19" t="s">
        <v>125</v>
      </c>
      <c r="BE655" s="211">
        <f>IF(N655="základní",J655,0)</f>
        <v>0</v>
      </c>
      <c r="BF655" s="211">
        <f>IF(N655="snížená",J655,0)</f>
        <v>0</v>
      </c>
      <c r="BG655" s="211">
        <f>IF(N655="zákl. přenesená",J655,0)</f>
        <v>0</v>
      </c>
      <c r="BH655" s="211">
        <f>IF(N655="sníž. přenesená",J655,0)</f>
        <v>0</v>
      </c>
      <c r="BI655" s="211">
        <f>IF(N655="nulová",J655,0)</f>
        <v>0</v>
      </c>
      <c r="BJ655" s="19" t="s">
        <v>133</v>
      </c>
      <c r="BK655" s="211">
        <f>ROUND(I655*H655,2)</f>
        <v>0</v>
      </c>
      <c r="BL655" s="19" t="s">
        <v>154</v>
      </c>
      <c r="BM655" s="210" t="s">
        <v>1146</v>
      </c>
    </row>
    <row r="656" s="2" customFormat="1">
      <c r="A656" s="40"/>
      <c r="B656" s="41"/>
      <c r="C656" s="42"/>
      <c r="D656" s="212" t="s">
        <v>140</v>
      </c>
      <c r="E656" s="42"/>
      <c r="F656" s="213" t="s">
        <v>1147</v>
      </c>
      <c r="G656" s="42"/>
      <c r="H656" s="42"/>
      <c r="I656" s="214"/>
      <c r="J656" s="42"/>
      <c r="K656" s="42"/>
      <c r="L656" s="46"/>
      <c r="M656" s="215"/>
      <c r="N656" s="216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140</v>
      </c>
      <c r="AU656" s="19" t="s">
        <v>133</v>
      </c>
    </row>
    <row r="657" s="2" customFormat="1" ht="16.5" customHeight="1">
      <c r="A657" s="40"/>
      <c r="B657" s="41"/>
      <c r="C657" s="199" t="s">
        <v>1148</v>
      </c>
      <c r="D657" s="199" t="s">
        <v>128</v>
      </c>
      <c r="E657" s="200" t="s">
        <v>1149</v>
      </c>
      <c r="F657" s="201" t="s">
        <v>1150</v>
      </c>
      <c r="G657" s="202" t="s">
        <v>152</v>
      </c>
      <c r="H657" s="203">
        <v>24</v>
      </c>
      <c r="I657" s="204"/>
      <c r="J657" s="205">
        <f>ROUND(I657*H657,2)</f>
        <v>0</v>
      </c>
      <c r="K657" s="201" t="s">
        <v>153</v>
      </c>
      <c r="L657" s="46"/>
      <c r="M657" s="206" t="s">
        <v>19</v>
      </c>
      <c r="N657" s="207" t="s">
        <v>44</v>
      </c>
      <c r="O657" s="86"/>
      <c r="P657" s="208">
        <f>O657*H657</f>
        <v>0</v>
      </c>
      <c r="Q657" s="208">
        <v>0.00025000000000000001</v>
      </c>
      <c r="R657" s="208">
        <f>Q657*H657</f>
        <v>0.0060000000000000001</v>
      </c>
      <c r="S657" s="208">
        <v>0</v>
      </c>
      <c r="T657" s="209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0" t="s">
        <v>154</v>
      </c>
      <c r="AT657" s="210" t="s">
        <v>128</v>
      </c>
      <c r="AU657" s="210" t="s">
        <v>133</v>
      </c>
      <c r="AY657" s="19" t="s">
        <v>125</v>
      </c>
      <c r="BE657" s="211">
        <f>IF(N657="základní",J657,0)</f>
        <v>0</v>
      </c>
      <c r="BF657" s="211">
        <f>IF(N657="snížená",J657,0)</f>
        <v>0</v>
      </c>
      <c r="BG657" s="211">
        <f>IF(N657="zákl. přenesená",J657,0)</f>
        <v>0</v>
      </c>
      <c r="BH657" s="211">
        <f>IF(N657="sníž. přenesená",J657,0)</f>
        <v>0</v>
      </c>
      <c r="BI657" s="211">
        <f>IF(N657="nulová",J657,0)</f>
        <v>0</v>
      </c>
      <c r="BJ657" s="19" t="s">
        <v>133</v>
      </c>
      <c r="BK657" s="211">
        <f>ROUND(I657*H657,2)</f>
        <v>0</v>
      </c>
      <c r="BL657" s="19" t="s">
        <v>154</v>
      </c>
      <c r="BM657" s="210" t="s">
        <v>1151</v>
      </c>
    </row>
    <row r="658" s="2" customFormat="1">
      <c r="A658" s="40"/>
      <c r="B658" s="41"/>
      <c r="C658" s="42"/>
      <c r="D658" s="212" t="s">
        <v>140</v>
      </c>
      <c r="E658" s="42"/>
      <c r="F658" s="213" t="s">
        <v>1152</v>
      </c>
      <c r="G658" s="42"/>
      <c r="H658" s="42"/>
      <c r="I658" s="214"/>
      <c r="J658" s="42"/>
      <c r="K658" s="42"/>
      <c r="L658" s="46"/>
      <c r="M658" s="215"/>
      <c r="N658" s="216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140</v>
      </c>
      <c r="AU658" s="19" t="s">
        <v>133</v>
      </c>
    </row>
    <row r="659" s="13" customFormat="1">
      <c r="A659" s="13"/>
      <c r="B659" s="217"/>
      <c r="C659" s="218"/>
      <c r="D659" s="219" t="s">
        <v>142</v>
      </c>
      <c r="E659" s="220" t="s">
        <v>19</v>
      </c>
      <c r="F659" s="221" t="s">
        <v>1153</v>
      </c>
      <c r="G659" s="218"/>
      <c r="H659" s="222">
        <v>24</v>
      </c>
      <c r="I659" s="223"/>
      <c r="J659" s="218"/>
      <c r="K659" s="218"/>
      <c r="L659" s="224"/>
      <c r="M659" s="225"/>
      <c r="N659" s="226"/>
      <c r="O659" s="226"/>
      <c r="P659" s="226"/>
      <c r="Q659" s="226"/>
      <c r="R659" s="226"/>
      <c r="S659" s="226"/>
      <c r="T659" s="22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28" t="s">
        <v>142</v>
      </c>
      <c r="AU659" s="228" t="s">
        <v>133</v>
      </c>
      <c r="AV659" s="13" t="s">
        <v>133</v>
      </c>
      <c r="AW659" s="13" t="s">
        <v>33</v>
      </c>
      <c r="AX659" s="13" t="s">
        <v>72</v>
      </c>
      <c r="AY659" s="228" t="s">
        <v>125</v>
      </c>
    </row>
    <row r="660" s="14" customFormat="1">
      <c r="A660" s="14"/>
      <c r="B660" s="229"/>
      <c r="C660" s="230"/>
      <c r="D660" s="219" t="s">
        <v>142</v>
      </c>
      <c r="E660" s="231" t="s">
        <v>19</v>
      </c>
      <c r="F660" s="232" t="s">
        <v>144</v>
      </c>
      <c r="G660" s="230"/>
      <c r="H660" s="233">
        <v>24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39" t="s">
        <v>142</v>
      </c>
      <c r="AU660" s="239" t="s">
        <v>133</v>
      </c>
      <c r="AV660" s="14" t="s">
        <v>132</v>
      </c>
      <c r="AW660" s="14" t="s">
        <v>33</v>
      </c>
      <c r="AX660" s="14" t="s">
        <v>77</v>
      </c>
      <c r="AY660" s="239" t="s">
        <v>125</v>
      </c>
    </row>
    <row r="661" s="2" customFormat="1" ht="16.5" customHeight="1">
      <c r="A661" s="40"/>
      <c r="B661" s="41"/>
      <c r="C661" s="199" t="s">
        <v>1154</v>
      </c>
      <c r="D661" s="199" t="s">
        <v>128</v>
      </c>
      <c r="E661" s="200" t="s">
        <v>1155</v>
      </c>
      <c r="F661" s="201" t="s">
        <v>1156</v>
      </c>
      <c r="G661" s="202" t="s">
        <v>152</v>
      </c>
      <c r="H661" s="203">
        <v>25</v>
      </c>
      <c r="I661" s="204"/>
      <c r="J661" s="205">
        <f>ROUND(I661*H661,2)</f>
        <v>0</v>
      </c>
      <c r="K661" s="201" t="s">
        <v>153</v>
      </c>
      <c r="L661" s="46"/>
      <c r="M661" s="206" t="s">
        <v>19</v>
      </c>
      <c r="N661" s="207" t="s">
        <v>44</v>
      </c>
      <c r="O661" s="86"/>
      <c r="P661" s="208">
        <f>O661*H661</f>
        <v>0</v>
      </c>
      <c r="Q661" s="208">
        <v>0.00029</v>
      </c>
      <c r="R661" s="208">
        <f>Q661*H661</f>
        <v>0.0072500000000000004</v>
      </c>
      <c r="S661" s="208">
        <v>0</v>
      </c>
      <c r="T661" s="209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0" t="s">
        <v>154</v>
      </c>
      <c r="AT661" s="210" t="s">
        <v>128</v>
      </c>
      <c r="AU661" s="210" t="s">
        <v>133</v>
      </c>
      <c r="AY661" s="19" t="s">
        <v>125</v>
      </c>
      <c r="BE661" s="211">
        <f>IF(N661="základní",J661,0)</f>
        <v>0</v>
      </c>
      <c r="BF661" s="211">
        <f>IF(N661="snížená",J661,0)</f>
        <v>0</v>
      </c>
      <c r="BG661" s="211">
        <f>IF(N661="zákl. přenesená",J661,0)</f>
        <v>0</v>
      </c>
      <c r="BH661" s="211">
        <f>IF(N661="sníž. přenesená",J661,0)</f>
        <v>0</v>
      </c>
      <c r="BI661" s="211">
        <f>IF(N661="nulová",J661,0)</f>
        <v>0</v>
      </c>
      <c r="BJ661" s="19" t="s">
        <v>133</v>
      </c>
      <c r="BK661" s="211">
        <f>ROUND(I661*H661,2)</f>
        <v>0</v>
      </c>
      <c r="BL661" s="19" t="s">
        <v>154</v>
      </c>
      <c r="BM661" s="210" t="s">
        <v>1157</v>
      </c>
    </row>
    <row r="662" s="2" customFormat="1">
      <c r="A662" s="40"/>
      <c r="B662" s="41"/>
      <c r="C662" s="42"/>
      <c r="D662" s="212" t="s">
        <v>140</v>
      </c>
      <c r="E662" s="42"/>
      <c r="F662" s="213" t="s">
        <v>1158</v>
      </c>
      <c r="G662" s="42"/>
      <c r="H662" s="42"/>
      <c r="I662" s="214"/>
      <c r="J662" s="42"/>
      <c r="K662" s="42"/>
      <c r="L662" s="46"/>
      <c r="M662" s="215"/>
      <c r="N662" s="216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140</v>
      </c>
      <c r="AU662" s="19" t="s">
        <v>133</v>
      </c>
    </row>
    <row r="663" s="2" customFormat="1" ht="16.5" customHeight="1">
      <c r="A663" s="40"/>
      <c r="B663" s="41"/>
      <c r="C663" s="199" t="s">
        <v>1159</v>
      </c>
      <c r="D663" s="199" t="s">
        <v>128</v>
      </c>
      <c r="E663" s="200" t="s">
        <v>1160</v>
      </c>
      <c r="F663" s="201" t="s">
        <v>1161</v>
      </c>
      <c r="G663" s="202" t="s">
        <v>137</v>
      </c>
      <c r="H663" s="203">
        <v>25</v>
      </c>
      <c r="I663" s="204"/>
      <c r="J663" s="205">
        <f>ROUND(I663*H663,2)</f>
        <v>0</v>
      </c>
      <c r="K663" s="201" t="s">
        <v>153</v>
      </c>
      <c r="L663" s="46"/>
      <c r="M663" s="206" t="s">
        <v>19</v>
      </c>
      <c r="N663" s="207" t="s">
        <v>44</v>
      </c>
      <c r="O663" s="86"/>
      <c r="P663" s="208">
        <f>O663*H663</f>
        <v>0</v>
      </c>
      <c r="Q663" s="208">
        <v>4.0000000000000003E-05</v>
      </c>
      <c r="R663" s="208">
        <f>Q663*H663</f>
        <v>0.001</v>
      </c>
      <c r="S663" s="208">
        <v>0</v>
      </c>
      <c r="T663" s="209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0" t="s">
        <v>154</v>
      </c>
      <c r="AT663" s="210" t="s">
        <v>128</v>
      </c>
      <c r="AU663" s="210" t="s">
        <v>133</v>
      </c>
      <c r="AY663" s="19" t="s">
        <v>125</v>
      </c>
      <c r="BE663" s="211">
        <f>IF(N663="základní",J663,0)</f>
        <v>0</v>
      </c>
      <c r="BF663" s="211">
        <f>IF(N663="snížená",J663,0)</f>
        <v>0</v>
      </c>
      <c r="BG663" s="211">
        <f>IF(N663="zákl. přenesená",J663,0)</f>
        <v>0</v>
      </c>
      <c r="BH663" s="211">
        <f>IF(N663="sníž. přenesená",J663,0)</f>
        <v>0</v>
      </c>
      <c r="BI663" s="211">
        <f>IF(N663="nulová",J663,0)</f>
        <v>0</v>
      </c>
      <c r="BJ663" s="19" t="s">
        <v>133</v>
      </c>
      <c r="BK663" s="211">
        <f>ROUND(I663*H663,2)</f>
        <v>0</v>
      </c>
      <c r="BL663" s="19" t="s">
        <v>154</v>
      </c>
      <c r="BM663" s="210" t="s">
        <v>1162</v>
      </c>
    </row>
    <row r="664" s="2" customFormat="1">
      <c r="A664" s="40"/>
      <c r="B664" s="41"/>
      <c r="C664" s="42"/>
      <c r="D664" s="212" t="s">
        <v>140</v>
      </c>
      <c r="E664" s="42"/>
      <c r="F664" s="213" t="s">
        <v>1163</v>
      </c>
      <c r="G664" s="42"/>
      <c r="H664" s="42"/>
      <c r="I664" s="214"/>
      <c r="J664" s="42"/>
      <c r="K664" s="42"/>
      <c r="L664" s="46"/>
      <c r="M664" s="215"/>
      <c r="N664" s="216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140</v>
      </c>
      <c r="AU664" s="19" t="s">
        <v>133</v>
      </c>
    </row>
    <row r="665" s="2" customFormat="1" ht="16.5" customHeight="1">
      <c r="A665" s="40"/>
      <c r="B665" s="41"/>
      <c r="C665" s="261" t="s">
        <v>1164</v>
      </c>
      <c r="D665" s="261" t="s">
        <v>226</v>
      </c>
      <c r="E665" s="262" t="s">
        <v>1165</v>
      </c>
      <c r="F665" s="263" t="s">
        <v>1166</v>
      </c>
      <c r="G665" s="264" t="s">
        <v>137</v>
      </c>
      <c r="H665" s="265">
        <v>26.25</v>
      </c>
      <c r="I665" s="266"/>
      <c r="J665" s="267">
        <f>ROUND(I665*H665,2)</f>
        <v>0</v>
      </c>
      <c r="K665" s="263" t="s">
        <v>153</v>
      </c>
      <c r="L665" s="268"/>
      <c r="M665" s="269" t="s">
        <v>19</v>
      </c>
      <c r="N665" s="270" t="s">
        <v>44</v>
      </c>
      <c r="O665" s="86"/>
      <c r="P665" s="208">
        <f>O665*H665</f>
        <v>0</v>
      </c>
      <c r="Q665" s="208">
        <v>2.0000000000000002E-05</v>
      </c>
      <c r="R665" s="208">
        <f>Q665*H665</f>
        <v>0.00052500000000000008</v>
      </c>
      <c r="S665" s="208">
        <v>0</v>
      </c>
      <c r="T665" s="209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0" t="s">
        <v>319</v>
      </c>
      <c r="AT665" s="210" t="s">
        <v>226</v>
      </c>
      <c r="AU665" s="210" t="s">
        <v>133</v>
      </c>
      <c r="AY665" s="19" t="s">
        <v>125</v>
      </c>
      <c r="BE665" s="211">
        <f>IF(N665="základní",J665,0)</f>
        <v>0</v>
      </c>
      <c r="BF665" s="211">
        <f>IF(N665="snížená",J665,0)</f>
        <v>0</v>
      </c>
      <c r="BG665" s="211">
        <f>IF(N665="zákl. přenesená",J665,0)</f>
        <v>0</v>
      </c>
      <c r="BH665" s="211">
        <f>IF(N665="sníž. přenesená",J665,0)</f>
        <v>0</v>
      </c>
      <c r="BI665" s="211">
        <f>IF(N665="nulová",J665,0)</f>
        <v>0</v>
      </c>
      <c r="BJ665" s="19" t="s">
        <v>133</v>
      </c>
      <c r="BK665" s="211">
        <f>ROUND(I665*H665,2)</f>
        <v>0</v>
      </c>
      <c r="BL665" s="19" t="s">
        <v>154</v>
      </c>
      <c r="BM665" s="210" t="s">
        <v>1167</v>
      </c>
    </row>
    <row r="666" s="13" customFormat="1">
      <c r="A666" s="13"/>
      <c r="B666" s="217"/>
      <c r="C666" s="218"/>
      <c r="D666" s="219" t="s">
        <v>142</v>
      </c>
      <c r="E666" s="218"/>
      <c r="F666" s="221" t="s">
        <v>1168</v>
      </c>
      <c r="G666" s="218"/>
      <c r="H666" s="222">
        <v>26.25</v>
      </c>
      <c r="I666" s="223"/>
      <c r="J666" s="218"/>
      <c r="K666" s="218"/>
      <c r="L666" s="224"/>
      <c r="M666" s="225"/>
      <c r="N666" s="226"/>
      <c r="O666" s="226"/>
      <c r="P666" s="226"/>
      <c r="Q666" s="226"/>
      <c r="R666" s="226"/>
      <c r="S666" s="226"/>
      <c r="T666" s="227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28" t="s">
        <v>142</v>
      </c>
      <c r="AU666" s="228" t="s">
        <v>133</v>
      </c>
      <c r="AV666" s="13" t="s">
        <v>133</v>
      </c>
      <c r="AW666" s="13" t="s">
        <v>4</v>
      </c>
      <c r="AX666" s="13" t="s">
        <v>77</v>
      </c>
      <c r="AY666" s="228" t="s">
        <v>125</v>
      </c>
    </row>
    <row r="667" s="2" customFormat="1" ht="16.5" customHeight="1">
      <c r="A667" s="40"/>
      <c r="B667" s="41"/>
      <c r="C667" s="199" t="s">
        <v>1169</v>
      </c>
      <c r="D667" s="199" t="s">
        <v>128</v>
      </c>
      <c r="E667" s="200" t="s">
        <v>1170</v>
      </c>
      <c r="F667" s="201" t="s">
        <v>1171</v>
      </c>
      <c r="G667" s="202" t="s">
        <v>152</v>
      </c>
      <c r="H667" s="203">
        <v>255.785</v>
      </c>
      <c r="I667" s="204"/>
      <c r="J667" s="205">
        <f>ROUND(I667*H667,2)</f>
        <v>0</v>
      </c>
      <c r="K667" s="201" t="s">
        <v>153</v>
      </c>
      <c r="L667" s="46"/>
      <c r="M667" s="206" t="s">
        <v>19</v>
      </c>
      <c r="N667" s="207" t="s">
        <v>44</v>
      </c>
      <c r="O667" s="86"/>
      <c r="P667" s="208">
        <f>O667*H667</f>
        <v>0</v>
      </c>
      <c r="Q667" s="208">
        <v>0.00073999999999999999</v>
      </c>
      <c r="R667" s="208">
        <f>Q667*H667</f>
        <v>0.1892809</v>
      </c>
      <c r="S667" s="208">
        <v>0</v>
      </c>
      <c r="T667" s="209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0" t="s">
        <v>154</v>
      </c>
      <c r="AT667" s="210" t="s">
        <v>128</v>
      </c>
      <c r="AU667" s="210" t="s">
        <v>133</v>
      </c>
      <c r="AY667" s="19" t="s">
        <v>125</v>
      </c>
      <c r="BE667" s="211">
        <f>IF(N667="základní",J667,0)</f>
        <v>0</v>
      </c>
      <c r="BF667" s="211">
        <f>IF(N667="snížená",J667,0)</f>
        <v>0</v>
      </c>
      <c r="BG667" s="211">
        <f>IF(N667="zákl. přenesená",J667,0)</f>
        <v>0</v>
      </c>
      <c r="BH667" s="211">
        <f>IF(N667="sníž. přenesená",J667,0)</f>
        <v>0</v>
      </c>
      <c r="BI667" s="211">
        <f>IF(N667="nulová",J667,0)</f>
        <v>0</v>
      </c>
      <c r="BJ667" s="19" t="s">
        <v>133</v>
      </c>
      <c r="BK667" s="211">
        <f>ROUND(I667*H667,2)</f>
        <v>0</v>
      </c>
      <c r="BL667" s="19" t="s">
        <v>154</v>
      </c>
      <c r="BM667" s="210" t="s">
        <v>1172</v>
      </c>
    </row>
    <row r="668" s="2" customFormat="1">
      <c r="A668" s="40"/>
      <c r="B668" s="41"/>
      <c r="C668" s="42"/>
      <c r="D668" s="212" t="s">
        <v>140</v>
      </c>
      <c r="E668" s="42"/>
      <c r="F668" s="213" t="s">
        <v>1173</v>
      </c>
      <c r="G668" s="42"/>
      <c r="H668" s="42"/>
      <c r="I668" s="214"/>
      <c r="J668" s="42"/>
      <c r="K668" s="42"/>
      <c r="L668" s="46"/>
      <c r="M668" s="215"/>
      <c r="N668" s="216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140</v>
      </c>
      <c r="AU668" s="19" t="s">
        <v>133</v>
      </c>
    </row>
    <row r="669" s="2" customFormat="1" ht="24.15" customHeight="1">
      <c r="A669" s="40"/>
      <c r="B669" s="41"/>
      <c r="C669" s="199" t="s">
        <v>1174</v>
      </c>
      <c r="D669" s="199" t="s">
        <v>128</v>
      </c>
      <c r="E669" s="200" t="s">
        <v>1175</v>
      </c>
      <c r="F669" s="201" t="s">
        <v>1176</v>
      </c>
      <c r="G669" s="202" t="s">
        <v>152</v>
      </c>
      <c r="H669" s="203">
        <v>255.785</v>
      </c>
      <c r="I669" s="204"/>
      <c r="J669" s="205">
        <f>ROUND(I669*H669,2)</f>
        <v>0</v>
      </c>
      <c r="K669" s="201" t="s">
        <v>19</v>
      </c>
      <c r="L669" s="46"/>
      <c r="M669" s="206" t="s">
        <v>19</v>
      </c>
      <c r="N669" s="207" t="s">
        <v>44</v>
      </c>
      <c r="O669" s="86"/>
      <c r="P669" s="208">
        <f>O669*H669</f>
        <v>0</v>
      </c>
      <c r="Q669" s="208">
        <v>0.00029</v>
      </c>
      <c r="R669" s="208">
        <f>Q669*H669</f>
        <v>0.074177649999999998</v>
      </c>
      <c r="S669" s="208">
        <v>0</v>
      </c>
      <c r="T669" s="209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0" t="s">
        <v>154</v>
      </c>
      <c r="AT669" s="210" t="s">
        <v>128</v>
      </c>
      <c r="AU669" s="210" t="s">
        <v>133</v>
      </c>
      <c r="AY669" s="19" t="s">
        <v>125</v>
      </c>
      <c r="BE669" s="211">
        <f>IF(N669="základní",J669,0)</f>
        <v>0</v>
      </c>
      <c r="BF669" s="211">
        <f>IF(N669="snížená",J669,0)</f>
        <v>0</v>
      </c>
      <c r="BG669" s="211">
        <f>IF(N669="zákl. přenesená",J669,0)</f>
        <v>0</v>
      </c>
      <c r="BH669" s="211">
        <f>IF(N669="sníž. přenesená",J669,0)</f>
        <v>0</v>
      </c>
      <c r="BI669" s="211">
        <f>IF(N669="nulová",J669,0)</f>
        <v>0</v>
      </c>
      <c r="BJ669" s="19" t="s">
        <v>133</v>
      </c>
      <c r="BK669" s="211">
        <f>ROUND(I669*H669,2)</f>
        <v>0</v>
      </c>
      <c r="BL669" s="19" t="s">
        <v>154</v>
      </c>
      <c r="BM669" s="210" t="s">
        <v>1177</v>
      </c>
    </row>
    <row r="670" s="12" customFormat="1" ht="22.8" customHeight="1">
      <c r="A670" s="12"/>
      <c r="B670" s="183"/>
      <c r="C670" s="184"/>
      <c r="D670" s="185" t="s">
        <v>71</v>
      </c>
      <c r="E670" s="197" t="s">
        <v>1178</v>
      </c>
      <c r="F670" s="197" t="s">
        <v>1179</v>
      </c>
      <c r="G670" s="184"/>
      <c r="H670" s="184"/>
      <c r="I670" s="187"/>
      <c r="J670" s="198">
        <f>BK670</f>
        <v>0</v>
      </c>
      <c r="K670" s="184"/>
      <c r="L670" s="189"/>
      <c r="M670" s="190"/>
      <c r="N670" s="191"/>
      <c r="O670" s="191"/>
      <c r="P670" s="192">
        <f>SUM(P671:P674)</f>
        <v>0</v>
      </c>
      <c r="Q670" s="191"/>
      <c r="R670" s="192">
        <f>SUM(R671:R674)</f>
        <v>0.00064000000000000005</v>
      </c>
      <c r="S670" s="191"/>
      <c r="T670" s="193">
        <f>SUM(T671:T674)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194" t="s">
        <v>133</v>
      </c>
      <c r="AT670" s="195" t="s">
        <v>71</v>
      </c>
      <c r="AU670" s="195" t="s">
        <v>77</v>
      </c>
      <c r="AY670" s="194" t="s">
        <v>125</v>
      </c>
      <c r="BK670" s="196">
        <f>SUM(BK671:BK674)</f>
        <v>0</v>
      </c>
    </row>
    <row r="671" s="2" customFormat="1" ht="24.15" customHeight="1">
      <c r="A671" s="40"/>
      <c r="B671" s="41"/>
      <c r="C671" s="199" t="s">
        <v>1180</v>
      </c>
      <c r="D671" s="199" t="s">
        <v>128</v>
      </c>
      <c r="E671" s="200" t="s">
        <v>1181</v>
      </c>
      <c r="F671" s="201" t="s">
        <v>1182</v>
      </c>
      <c r="G671" s="202" t="s">
        <v>152</v>
      </c>
      <c r="H671" s="203">
        <v>8</v>
      </c>
      <c r="I671" s="204"/>
      <c r="J671" s="205">
        <f>ROUND(I671*H671,2)</f>
        <v>0</v>
      </c>
      <c r="K671" s="201" t="s">
        <v>153</v>
      </c>
      <c r="L671" s="46"/>
      <c r="M671" s="206" t="s">
        <v>19</v>
      </c>
      <c r="N671" s="207" t="s">
        <v>44</v>
      </c>
      <c r="O671" s="86"/>
      <c r="P671" s="208">
        <f>O671*H671</f>
        <v>0</v>
      </c>
      <c r="Q671" s="208">
        <v>8.0000000000000007E-05</v>
      </c>
      <c r="R671" s="208">
        <f>Q671*H671</f>
        <v>0.00064000000000000005</v>
      </c>
      <c r="S671" s="208">
        <v>0</v>
      </c>
      <c r="T671" s="209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0" t="s">
        <v>154</v>
      </c>
      <c r="AT671" s="210" t="s">
        <v>128</v>
      </c>
      <c r="AU671" s="210" t="s">
        <v>133</v>
      </c>
      <c r="AY671" s="19" t="s">
        <v>125</v>
      </c>
      <c r="BE671" s="211">
        <f>IF(N671="základní",J671,0)</f>
        <v>0</v>
      </c>
      <c r="BF671" s="211">
        <f>IF(N671="snížená",J671,0)</f>
        <v>0</v>
      </c>
      <c r="BG671" s="211">
        <f>IF(N671="zákl. přenesená",J671,0)</f>
        <v>0</v>
      </c>
      <c r="BH671" s="211">
        <f>IF(N671="sníž. přenesená",J671,0)</f>
        <v>0</v>
      </c>
      <c r="BI671" s="211">
        <f>IF(N671="nulová",J671,0)</f>
        <v>0</v>
      </c>
      <c r="BJ671" s="19" t="s">
        <v>133</v>
      </c>
      <c r="BK671" s="211">
        <f>ROUND(I671*H671,2)</f>
        <v>0</v>
      </c>
      <c r="BL671" s="19" t="s">
        <v>154</v>
      </c>
      <c r="BM671" s="210" t="s">
        <v>1183</v>
      </c>
    </row>
    <row r="672" s="2" customFormat="1">
      <c r="A672" s="40"/>
      <c r="B672" s="41"/>
      <c r="C672" s="42"/>
      <c r="D672" s="212" t="s">
        <v>140</v>
      </c>
      <c r="E672" s="42"/>
      <c r="F672" s="213" t="s">
        <v>1184</v>
      </c>
      <c r="G672" s="42"/>
      <c r="H672" s="42"/>
      <c r="I672" s="214"/>
      <c r="J672" s="42"/>
      <c r="K672" s="42"/>
      <c r="L672" s="46"/>
      <c r="M672" s="215"/>
      <c r="N672" s="216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140</v>
      </c>
      <c r="AU672" s="19" t="s">
        <v>133</v>
      </c>
    </row>
    <row r="673" s="2" customFormat="1" ht="24.15" customHeight="1">
      <c r="A673" s="40"/>
      <c r="B673" s="41"/>
      <c r="C673" s="199" t="s">
        <v>1185</v>
      </c>
      <c r="D673" s="199" t="s">
        <v>128</v>
      </c>
      <c r="E673" s="200" t="s">
        <v>1186</v>
      </c>
      <c r="F673" s="201" t="s">
        <v>1187</v>
      </c>
      <c r="G673" s="202" t="s">
        <v>361</v>
      </c>
      <c r="H673" s="271"/>
      <c r="I673" s="204"/>
      <c r="J673" s="205">
        <f>ROUND(I673*H673,2)</f>
        <v>0</v>
      </c>
      <c r="K673" s="201" t="s">
        <v>153</v>
      </c>
      <c r="L673" s="46"/>
      <c r="M673" s="206" t="s">
        <v>19</v>
      </c>
      <c r="N673" s="207" t="s">
        <v>44</v>
      </c>
      <c r="O673" s="86"/>
      <c r="P673" s="208">
        <f>O673*H673</f>
        <v>0</v>
      </c>
      <c r="Q673" s="208">
        <v>0</v>
      </c>
      <c r="R673" s="208">
        <f>Q673*H673</f>
        <v>0</v>
      </c>
      <c r="S673" s="208">
        <v>0</v>
      </c>
      <c r="T673" s="209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10" t="s">
        <v>154</v>
      </c>
      <c r="AT673" s="210" t="s">
        <v>128</v>
      </c>
      <c r="AU673" s="210" t="s">
        <v>133</v>
      </c>
      <c r="AY673" s="19" t="s">
        <v>125</v>
      </c>
      <c r="BE673" s="211">
        <f>IF(N673="základní",J673,0)</f>
        <v>0</v>
      </c>
      <c r="BF673" s="211">
        <f>IF(N673="snížená",J673,0)</f>
        <v>0</v>
      </c>
      <c r="BG673" s="211">
        <f>IF(N673="zákl. přenesená",J673,0)</f>
        <v>0</v>
      </c>
      <c r="BH673" s="211">
        <f>IF(N673="sníž. přenesená",J673,0)</f>
        <v>0</v>
      </c>
      <c r="BI673" s="211">
        <f>IF(N673="nulová",J673,0)</f>
        <v>0</v>
      </c>
      <c r="BJ673" s="19" t="s">
        <v>133</v>
      </c>
      <c r="BK673" s="211">
        <f>ROUND(I673*H673,2)</f>
        <v>0</v>
      </c>
      <c r="BL673" s="19" t="s">
        <v>154</v>
      </c>
      <c r="BM673" s="210" t="s">
        <v>1188</v>
      </c>
    </row>
    <row r="674" s="2" customFormat="1">
      <c r="A674" s="40"/>
      <c r="B674" s="41"/>
      <c r="C674" s="42"/>
      <c r="D674" s="212" t="s">
        <v>140</v>
      </c>
      <c r="E674" s="42"/>
      <c r="F674" s="213" t="s">
        <v>1189</v>
      </c>
      <c r="G674" s="42"/>
      <c r="H674" s="42"/>
      <c r="I674" s="214"/>
      <c r="J674" s="42"/>
      <c r="K674" s="42"/>
      <c r="L674" s="46"/>
      <c r="M674" s="215"/>
      <c r="N674" s="216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140</v>
      </c>
      <c r="AU674" s="19" t="s">
        <v>133</v>
      </c>
    </row>
    <row r="675" s="12" customFormat="1" ht="25.92" customHeight="1">
      <c r="A675" s="12"/>
      <c r="B675" s="183"/>
      <c r="C675" s="184"/>
      <c r="D675" s="185" t="s">
        <v>71</v>
      </c>
      <c r="E675" s="186" t="s">
        <v>1190</v>
      </c>
      <c r="F675" s="186" t="s">
        <v>1191</v>
      </c>
      <c r="G675" s="184"/>
      <c r="H675" s="184"/>
      <c r="I675" s="187"/>
      <c r="J675" s="188">
        <f>BK675</f>
        <v>0</v>
      </c>
      <c r="K675" s="184"/>
      <c r="L675" s="189"/>
      <c r="M675" s="190"/>
      <c r="N675" s="191"/>
      <c r="O675" s="191"/>
      <c r="P675" s="192">
        <f>P676+P679</f>
        <v>0</v>
      </c>
      <c r="Q675" s="191"/>
      <c r="R675" s="192">
        <f>R676+R679</f>
        <v>0</v>
      </c>
      <c r="S675" s="191"/>
      <c r="T675" s="193">
        <f>T676+T679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194" t="s">
        <v>160</v>
      </c>
      <c r="AT675" s="195" t="s">
        <v>71</v>
      </c>
      <c r="AU675" s="195" t="s">
        <v>72</v>
      </c>
      <c r="AY675" s="194" t="s">
        <v>125</v>
      </c>
      <c r="BK675" s="196">
        <f>BK676+BK679</f>
        <v>0</v>
      </c>
    </row>
    <row r="676" s="12" customFormat="1" ht="22.8" customHeight="1">
      <c r="A676" s="12"/>
      <c r="B676" s="183"/>
      <c r="C676" s="184"/>
      <c r="D676" s="185" t="s">
        <v>71</v>
      </c>
      <c r="E676" s="197" t="s">
        <v>1192</v>
      </c>
      <c r="F676" s="197" t="s">
        <v>1193</v>
      </c>
      <c r="G676" s="184"/>
      <c r="H676" s="184"/>
      <c r="I676" s="187"/>
      <c r="J676" s="198">
        <f>BK676</f>
        <v>0</v>
      </c>
      <c r="K676" s="184"/>
      <c r="L676" s="189"/>
      <c r="M676" s="190"/>
      <c r="N676" s="191"/>
      <c r="O676" s="191"/>
      <c r="P676" s="192">
        <f>SUM(P677:P678)</f>
        <v>0</v>
      </c>
      <c r="Q676" s="191"/>
      <c r="R676" s="192">
        <f>SUM(R677:R678)</f>
        <v>0</v>
      </c>
      <c r="S676" s="191"/>
      <c r="T676" s="193">
        <f>SUM(T677:T678)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194" t="s">
        <v>160</v>
      </c>
      <c r="AT676" s="195" t="s">
        <v>71</v>
      </c>
      <c r="AU676" s="195" t="s">
        <v>77</v>
      </c>
      <c r="AY676" s="194" t="s">
        <v>125</v>
      </c>
      <c r="BK676" s="196">
        <f>SUM(BK677:BK678)</f>
        <v>0</v>
      </c>
    </row>
    <row r="677" s="2" customFormat="1" ht="16.5" customHeight="1">
      <c r="A677" s="40"/>
      <c r="B677" s="41"/>
      <c r="C677" s="199" t="s">
        <v>1194</v>
      </c>
      <c r="D677" s="199" t="s">
        <v>128</v>
      </c>
      <c r="E677" s="200" t="s">
        <v>1195</v>
      </c>
      <c r="F677" s="201" t="s">
        <v>1193</v>
      </c>
      <c r="G677" s="202" t="s">
        <v>361</v>
      </c>
      <c r="H677" s="271"/>
      <c r="I677" s="204"/>
      <c r="J677" s="205">
        <f>ROUND(I677*H677,2)</f>
        <v>0</v>
      </c>
      <c r="K677" s="201" t="s">
        <v>153</v>
      </c>
      <c r="L677" s="46"/>
      <c r="M677" s="206" t="s">
        <v>19</v>
      </c>
      <c r="N677" s="207" t="s">
        <v>44</v>
      </c>
      <c r="O677" s="86"/>
      <c r="P677" s="208">
        <f>O677*H677</f>
        <v>0</v>
      </c>
      <c r="Q677" s="208">
        <v>0</v>
      </c>
      <c r="R677" s="208">
        <f>Q677*H677</f>
        <v>0</v>
      </c>
      <c r="S677" s="208">
        <v>0</v>
      </c>
      <c r="T677" s="209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10" t="s">
        <v>1196</v>
      </c>
      <c r="AT677" s="210" t="s">
        <v>128</v>
      </c>
      <c r="AU677" s="210" t="s">
        <v>133</v>
      </c>
      <c r="AY677" s="19" t="s">
        <v>125</v>
      </c>
      <c r="BE677" s="211">
        <f>IF(N677="základní",J677,0)</f>
        <v>0</v>
      </c>
      <c r="BF677" s="211">
        <f>IF(N677="snížená",J677,0)</f>
        <v>0</v>
      </c>
      <c r="BG677" s="211">
        <f>IF(N677="zákl. přenesená",J677,0)</f>
        <v>0</v>
      </c>
      <c r="BH677" s="211">
        <f>IF(N677="sníž. přenesená",J677,0)</f>
        <v>0</v>
      </c>
      <c r="BI677" s="211">
        <f>IF(N677="nulová",J677,0)</f>
        <v>0</v>
      </c>
      <c r="BJ677" s="19" t="s">
        <v>133</v>
      </c>
      <c r="BK677" s="211">
        <f>ROUND(I677*H677,2)</f>
        <v>0</v>
      </c>
      <c r="BL677" s="19" t="s">
        <v>1196</v>
      </c>
      <c r="BM677" s="210" t="s">
        <v>1197</v>
      </c>
    </row>
    <row r="678" s="2" customFormat="1">
      <c r="A678" s="40"/>
      <c r="B678" s="41"/>
      <c r="C678" s="42"/>
      <c r="D678" s="212" t="s">
        <v>140</v>
      </c>
      <c r="E678" s="42"/>
      <c r="F678" s="213" t="s">
        <v>1198</v>
      </c>
      <c r="G678" s="42"/>
      <c r="H678" s="42"/>
      <c r="I678" s="214"/>
      <c r="J678" s="42"/>
      <c r="K678" s="42"/>
      <c r="L678" s="46"/>
      <c r="M678" s="215"/>
      <c r="N678" s="216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140</v>
      </c>
      <c r="AU678" s="19" t="s">
        <v>133</v>
      </c>
    </row>
    <row r="679" s="12" customFormat="1" ht="22.8" customHeight="1">
      <c r="A679" s="12"/>
      <c r="B679" s="183"/>
      <c r="C679" s="184"/>
      <c r="D679" s="185" t="s">
        <v>71</v>
      </c>
      <c r="E679" s="197" t="s">
        <v>1199</v>
      </c>
      <c r="F679" s="197" t="s">
        <v>1200</v>
      </c>
      <c r="G679" s="184"/>
      <c r="H679" s="184"/>
      <c r="I679" s="187"/>
      <c r="J679" s="198">
        <f>BK679</f>
        <v>0</v>
      </c>
      <c r="K679" s="184"/>
      <c r="L679" s="189"/>
      <c r="M679" s="190"/>
      <c r="N679" s="191"/>
      <c r="O679" s="191"/>
      <c r="P679" s="192">
        <f>P680</f>
        <v>0</v>
      </c>
      <c r="Q679" s="191"/>
      <c r="R679" s="192">
        <f>R680</f>
        <v>0</v>
      </c>
      <c r="S679" s="191"/>
      <c r="T679" s="193">
        <f>T680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194" t="s">
        <v>160</v>
      </c>
      <c r="AT679" s="195" t="s">
        <v>71</v>
      </c>
      <c r="AU679" s="195" t="s">
        <v>77</v>
      </c>
      <c r="AY679" s="194" t="s">
        <v>125</v>
      </c>
      <c r="BK679" s="196">
        <f>BK680</f>
        <v>0</v>
      </c>
    </row>
    <row r="680" s="2" customFormat="1" ht="16.5" customHeight="1">
      <c r="A680" s="40"/>
      <c r="B680" s="41"/>
      <c r="C680" s="199" t="s">
        <v>1201</v>
      </c>
      <c r="D680" s="199" t="s">
        <v>128</v>
      </c>
      <c r="E680" s="200" t="s">
        <v>1202</v>
      </c>
      <c r="F680" s="201" t="s">
        <v>1200</v>
      </c>
      <c r="G680" s="202" t="s">
        <v>361</v>
      </c>
      <c r="H680" s="271"/>
      <c r="I680" s="204"/>
      <c r="J680" s="205">
        <f>ROUND(I680*H680,2)</f>
        <v>0</v>
      </c>
      <c r="K680" s="201" t="s">
        <v>19</v>
      </c>
      <c r="L680" s="46"/>
      <c r="M680" s="272" t="s">
        <v>19</v>
      </c>
      <c r="N680" s="273" t="s">
        <v>44</v>
      </c>
      <c r="O680" s="274"/>
      <c r="P680" s="275">
        <f>O680*H680</f>
        <v>0</v>
      </c>
      <c r="Q680" s="275">
        <v>0</v>
      </c>
      <c r="R680" s="275">
        <f>Q680*H680</f>
        <v>0</v>
      </c>
      <c r="S680" s="275">
        <v>0</v>
      </c>
      <c r="T680" s="276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0" t="s">
        <v>132</v>
      </c>
      <c r="AT680" s="210" t="s">
        <v>128</v>
      </c>
      <c r="AU680" s="210" t="s">
        <v>133</v>
      </c>
      <c r="AY680" s="19" t="s">
        <v>125</v>
      </c>
      <c r="BE680" s="211">
        <f>IF(N680="základní",J680,0)</f>
        <v>0</v>
      </c>
      <c r="BF680" s="211">
        <f>IF(N680="snížená",J680,0)</f>
        <v>0</v>
      </c>
      <c r="BG680" s="211">
        <f>IF(N680="zákl. přenesená",J680,0)</f>
        <v>0</v>
      </c>
      <c r="BH680" s="211">
        <f>IF(N680="sníž. přenesená",J680,0)</f>
        <v>0</v>
      </c>
      <c r="BI680" s="211">
        <f>IF(N680="nulová",J680,0)</f>
        <v>0</v>
      </c>
      <c r="BJ680" s="19" t="s">
        <v>133</v>
      </c>
      <c r="BK680" s="211">
        <f>ROUND(I680*H680,2)</f>
        <v>0</v>
      </c>
      <c r="BL680" s="19" t="s">
        <v>132</v>
      </c>
      <c r="BM680" s="210" t="s">
        <v>1203</v>
      </c>
    </row>
    <row r="681" s="2" customFormat="1" ht="6.96" customHeight="1">
      <c r="A681" s="40"/>
      <c r="B681" s="61"/>
      <c r="C681" s="62"/>
      <c r="D681" s="62"/>
      <c r="E681" s="62"/>
      <c r="F681" s="62"/>
      <c r="G681" s="62"/>
      <c r="H681" s="62"/>
      <c r="I681" s="62"/>
      <c r="J681" s="62"/>
      <c r="K681" s="62"/>
      <c r="L681" s="46"/>
      <c r="M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</row>
  </sheetData>
  <sheetProtection sheet="1" autoFilter="0" formatColumns="0" formatRows="0" objects="1" scenarios="1" spinCount="100000" saltValue="BOG9GhN+vdPgvhQ+wdbnQD+x6SMfXOJ4FSx/ORSuWkjB4U0LuMueRwtrgKr7lj4R8GAhzPvgx2XinRJup/ynGw==" hashValue="YgNRtCkgfnfQEFmGy8T0oIEbIGlo/hMn0eltq8iNGpayFmOAKfM75QlVCjvXSOjcU06duPWSq2qKLsaB8SR55g==" algorithmName="SHA-512" password="C70A"/>
  <autoFilter ref="C98:K680"/>
  <mergeCells count="6">
    <mergeCell ref="E7:H7"/>
    <mergeCell ref="E16:H16"/>
    <mergeCell ref="E25:H25"/>
    <mergeCell ref="E46:H46"/>
    <mergeCell ref="E91:H91"/>
    <mergeCell ref="L2:V2"/>
  </mergeCells>
  <hyperlinks>
    <hyperlink ref="F104" r:id="rId1" display="https://podminky.urs.cz/item/CS_URS_2023_01/342291131"/>
    <hyperlink ref="F108" r:id="rId2" display="https://podminky.urs.cz/item/CS_URS_2023_01/342291141"/>
    <hyperlink ref="F111" r:id="rId3" display="https://podminky.urs.cz/item/CS_URS_2022_02/346244356"/>
    <hyperlink ref="F115" r:id="rId4" display="https://podminky.urs.cz/item/CS_URS_2022_02/611131121"/>
    <hyperlink ref="F132" r:id="rId5" display="https://podminky.urs.cz/item/CS_URS_2022_02/611321131"/>
    <hyperlink ref="F134" r:id="rId6" display="https://podminky.urs.cz/item/CS_URS_2022_02/612131121"/>
    <hyperlink ref="F151" r:id="rId7" display="https://podminky.urs.cz/item/CS_URS_2022_02/612135101"/>
    <hyperlink ref="F155" r:id="rId8" display="https://podminky.urs.cz/item/CS_URS_2022_02/612311131"/>
    <hyperlink ref="F157" r:id="rId9" display="https://podminky.urs.cz/item/CS_URS_2022_02/612321121"/>
    <hyperlink ref="F166" r:id="rId10" display="https://podminky.urs.cz/item/CS_URS_2022_02/612321191"/>
    <hyperlink ref="F168" r:id="rId11" display="https://podminky.urs.cz/item/CS_URS_2023_01/619995001"/>
    <hyperlink ref="F170" r:id="rId12" display="https://podminky.urs.cz/item/CS_URS_2023_01/642944121"/>
    <hyperlink ref="F174" r:id="rId13" display="https://podminky.urs.cz/item/CS_URS_2022_02/949101111"/>
    <hyperlink ref="F191" r:id="rId14" display="https://podminky.urs.cz/item/CS_URS_2022_02/952901108"/>
    <hyperlink ref="F193" r:id="rId15" display="https://podminky.urs.cz/item/CS_URS_2022_02/952901114"/>
    <hyperlink ref="F195" r:id="rId16" display="https://podminky.urs.cz/item/CS_URS_2022_02/952902031"/>
    <hyperlink ref="F197" r:id="rId17" display="https://podminky.urs.cz/item/CS_URS_2022_02/962031132"/>
    <hyperlink ref="F200" r:id="rId18" display="https://podminky.urs.cz/item/CS_URS_2023_01/962031132.1"/>
    <hyperlink ref="F204" r:id="rId19" display="https://podminky.urs.cz/item/CS_URS_2023_01/965046111"/>
    <hyperlink ref="F215" r:id="rId20" display="https://podminky.urs.cz/item/CS_URS_2023_01/965046119"/>
    <hyperlink ref="F217" r:id="rId21" display="https://podminky.urs.cz/item/CS_URS_2022_02/974031121"/>
    <hyperlink ref="F219" r:id="rId22" display="https://podminky.urs.cz/item/CS_URS_2022_02/974031132"/>
    <hyperlink ref="F226" r:id="rId23" display="https://podminky.urs.cz/item/CS_URS_2022_02/978013191"/>
    <hyperlink ref="F228" r:id="rId24" display="https://podminky.urs.cz/item/CS_URS_2022_02/978035117"/>
    <hyperlink ref="F246" r:id="rId25" display="https://podminky.urs.cz/item/CS_URS_2022_02/997002511"/>
    <hyperlink ref="F248" r:id="rId26" display="https://podminky.urs.cz/item/CS_URS_2022_02/997002519"/>
    <hyperlink ref="F251" r:id="rId27" display="https://podminky.urs.cz/item/CS_URS_2022_02/997002611"/>
    <hyperlink ref="F253" r:id="rId28" display="https://podminky.urs.cz/item/CS_URS_2022_02/997013153"/>
    <hyperlink ref="F255" r:id="rId29" display="https://podminky.urs.cz/item/CS_URS_2022_02/997013219"/>
    <hyperlink ref="F257" r:id="rId30" display="https://podminky.urs.cz/item/CS_URS_2022_02/997013609"/>
    <hyperlink ref="F260" r:id="rId31" display="https://podminky.urs.cz/item/CS_URS_2022_02/998017002"/>
    <hyperlink ref="F264" r:id="rId32" display="https://podminky.urs.cz/item/CS_URS_2022_02/711113117"/>
    <hyperlink ref="F271" r:id="rId33" display="https://podminky.urs.cz/item/CS_URS_2022_02/711113127"/>
    <hyperlink ref="F280" r:id="rId34" display="https://podminky.urs.cz/item/CS_URS_2022_02/711199101"/>
    <hyperlink ref="F285" r:id="rId35" display="https://podminky.urs.cz/item/CS_URS_2022_02/998711202"/>
    <hyperlink ref="F288" r:id="rId36" display="https://podminky.urs.cz/item/CS_URS_2022_02/721174043"/>
    <hyperlink ref="F290" r:id="rId37" display="https://podminky.urs.cz/item/CS_URS_2022_02/721174045"/>
    <hyperlink ref="F292" r:id="rId38" display="https://podminky.urs.cz/item/CS_URS_2022_02/721194105"/>
    <hyperlink ref="F296" r:id="rId39" display="https://podminky.urs.cz/item/CS_URS_2022_02/721229111"/>
    <hyperlink ref="F299" r:id="rId40" display="https://podminky.urs.cz/item/CS_URS_2022_02/721290111"/>
    <hyperlink ref="F301" r:id="rId41" display="https://podminky.urs.cz/item/CS_URS_2022_02/998721203"/>
    <hyperlink ref="F305" r:id="rId42" display="https://podminky.urs.cz/item/CS_URS_2022_02/722176112"/>
    <hyperlink ref="F314" r:id="rId43" display="https://podminky.urs.cz/item/CS_URS_2022_02/722176113"/>
    <hyperlink ref="F323" r:id="rId44" display="https://podminky.urs.cz/item/CS_URS_2022_02/722181211"/>
    <hyperlink ref="F325" r:id="rId45" display="https://podminky.urs.cz/item/CS_URS_2022_02/722181212"/>
    <hyperlink ref="F327" r:id="rId46" display="https://podminky.urs.cz/item/CS_URS_2022_02/722190401"/>
    <hyperlink ref="F330" r:id="rId47" display="https://podminky.urs.cz/item/CS_URS_2022_02/722220111"/>
    <hyperlink ref="F333" r:id="rId48" display="https://podminky.urs.cz/item/CS_URS_2022_02/722220121"/>
    <hyperlink ref="F336" r:id="rId49" display="https://podminky.urs.cz/item/CS_URS_2022_02/722240123"/>
    <hyperlink ref="F338" r:id="rId50" display="https://podminky.urs.cz/item/CS_URS_2022_02/722290234"/>
    <hyperlink ref="F345" r:id="rId51" display="https://podminky.urs.cz/item/CS_URS_2022_02/725119122"/>
    <hyperlink ref="F351" r:id="rId52" display="https://podminky.urs.cz/item/CS_URS_2022_02/725240812"/>
    <hyperlink ref="F353" r:id="rId53" display="https://podminky.urs.cz/item/CS_URS_2022_02/725241142"/>
    <hyperlink ref="F355" r:id="rId54" display="https://podminky.urs.cz/item/CS_URS_2022_02/725244123"/>
    <hyperlink ref="F361" r:id="rId55" display="https://podminky.urs.cz/item/CS_URS_2022_02/725662800"/>
    <hyperlink ref="F366" r:id="rId56" display="https://podminky.urs.cz/item/CS_URS_2022_02/725829111"/>
    <hyperlink ref="F369" r:id="rId57" display="https://podminky.urs.cz/item/CS_URS_2022_02/725829131"/>
    <hyperlink ref="F372" r:id="rId58" display="https://podminky.urs.cz/item/CS_URS_2022_02/725839101"/>
    <hyperlink ref="F376" r:id="rId59" display="https://podminky.urs.cz/item/CS_URS_2022_02/725869218"/>
    <hyperlink ref="F381" r:id="rId60" display="https://podminky.urs.cz/item/CS_URS_2022_02/998725201"/>
    <hyperlink ref="F384" r:id="rId61" display="https://podminky.urs.cz/item/CS_URS_2022_02/741136201"/>
    <hyperlink ref="F388" r:id="rId62" display="https://podminky.urs.cz/item/CS_URS_2022_02/741125811"/>
    <hyperlink ref="F399" r:id="rId63" display="https://podminky.urs.cz/item/CS_URS_2022_02/998741201"/>
    <hyperlink ref="F402" r:id="rId64" display="https://podminky.urs.cz/item/CS_URS_2022_02/742121001"/>
    <hyperlink ref="F410" r:id="rId65" display="https://podminky.urs.cz/item/CS_URS_2022_02/742210121"/>
    <hyperlink ref="F413" r:id="rId66" display="https://podminky.urs.cz/item/CS_URS_2022_02/742420051"/>
    <hyperlink ref="F415" r:id="rId67" display="https://podminky.urs.cz/item/CS_URS_2022_02/742420121"/>
    <hyperlink ref="F419" r:id="rId68" display="https://podminky.urs.cz/item/CS_URS_2022_02/751111051"/>
    <hyperlink ref="F422" r:id="rId69" display="https://podminky.urs.cz/item/CS_URS_2022_02/751377011"/>
    <hyperlink ref="F425" r:id="rId70" display="https://podminky.urs.cz/item/CS_URS_2022_02/998751202"/>
    <hyperlink ref="F428" r:id="rId71" display="https://podminky.urs.cz/item/CS_URS_2022_02/763172321"/>
    <hyperlink ref="F431" r:id="rId72" display="https://podminky.urs.cz/item/CS_URS_2022_02/998763202"/>
    <hyperlink ref="F434" r:id="rId73" display="https://podminky.urs.cz/item/CS_URS_2022_02/766491851"/>
    <hyperlink ref="F436" r:id="rId74" display="https://podminky.urs.cz/item/CS_URS_2022_02/766491853"/>
    <hyperlink ref="F438" r:id="rId75" display="https://podminky.urs.cz/item/CS_URS_2022_02/766622862"/>
    <hyperlink ref="F440" r:id="rId76" display="https://podminky.urs.cz/item/CS_URS_2022_02/766623921"/>
    <hyperlink ref="F443" r:id="rId77" display="https://podminky.urs.cz/item/CS_URS_2022_02/766624922"/>
    <hyperlink ref="F450" r:id="rId78" display="https://podminky.urs.cz/item/CS_URS_2022_02/766666936"/>
    <hyperlink ref="F453" r:id="rId79" display="https://podminky.urs.cz/item/CS_URS_2022_01/766691510"/>
    <hyperlink ref="F456" r:id="rId80" display="https://podminky.urs.cz/item/CS_URS_2022_02/766691914"/>
    <hyperlink ref="F458" r:id="rId81" display="https://podminky.urs.cz/item/CS_URS_2022_02/766691931"/>
    <hyperlink ref="F466" r:id="rId82" display="https://podminky.urs.cz/item/CS_URS_2022_02/766695233"/>
    <hyperlink ref="F475" r:id="rId83" display="https://podminky.urs.cz/item/CS_URS_2022_02/771121011"/>
    <hyperlink ref="F482" r:id="rId84" display="https://podminky.urs.cz/item/CS_URS_2022_02/771151014"/>
    <hyperlink ref="F484" r:id="rId85" display="https://podminky.urs.cz/item/CS_URS_2022_02/771573810"/>
    <hyperlink ref="F493" r:id="rId86" display="https://podminky.urs.cz/item/CS_URS_2022_02/771574113"/>
    <hyperlink ref="F498" r:id="rId87" display="https://podminky.urs.cz/item/CS_URS_2022_02/771577151"/>
    <hyperlink ref="F500" r:id="rId88" display="https://podminky.urs.cz/item/CS_URS_2022_02/771577152"/>
    <hyperlink ref="F502" r:id="rId89" display="https://podminky.urs.cz/item/CS_URS_2022_02/771591115"/>
    <hyperlink ref="F507" r:id="rId90" display="https://podminky.urs.cz/item/CS_URS_2022_02/775591311"/>
    <hyperlink ref="F510" r:id="rId91" display="https://podminky.urs.cz/item/CS_URS_2022_02/775591312"/>
    <hyperlink ref="F513" r:id="rId92" display="https://podminky.urs.cz/item/CS_URS_2022_02/775591316"/>
    <hyperlink ref="F515" r:id="rId93" display="https://podminky.urs.cz/item/CS_URS_2022_02/775591905"/>
    <hyperlink ref="F517" r:id="rId94" display="https://podminky.urs.cz/item/CS_URS_2022_02/775591919"/>
    <hyperlink ref="F519" r:id="rId95" display="https://podminky.urs.cz/item/CS_URS_2022_02/998775203"/>
    <hyperlink ref="F522" r:id="rId96" display="https://podminky.urs.cz/item/CS_URS_2022_02/771151012"/>
    <hyperlink ref="F533" r:id="rId97" display="https://podminky.urs.cz/item/CS_URS_2022_02/776121112"/>
    <hyperlink ref="F535" r:id="rId98" display="https://podminky.urs.cz/item/CS_URS_2022_02/776201812"/>
    <hyperlink ref="F537" r:id="rId99" display="https://podminky.urs.cz/item/CS_URS_2022_02/776221111"/>
    <hyperlink ref="F541" r:id="rId100" display="https://podminky.urs.cz/item/CS_URS_2022_02/776223111"/>
    <hyperlink ref="F543" r:id="rId101" display="https://podminky.urs.cz/item/CS_URS_2022_02/776410811"/>
    <hyperlink ref="F554" r:id="rId102" display="https://podminky.urs.cz/item/CS_URS_2022_02/776411111"/>
    <hyperlink ref="F559" r:id="rId103" display="https://podminky.urs.cz/item/CS_URS_2022_02/781121011"/>
    <hyperlink ref="F568" r:id="rId104" display="https://podminky.urs.cz/item/CS_URS_2022_02/781471810"/>
    <hyperlink ref="F575" r:id="rId105" display="https://podminky.urs.cz/item/CS_URS_2022_02/781474113"/>
    <hyperlink ref="F580" r:id="rId106" display="https://podminky.urs.cz/item/CS_URS_2022_02/781477111"/>
    <hyperlink ref="F582" r:id="rId107" display="https://podminky.urs.cz/item/CS_URS_2022_02/781477112"/>
    <hyperlink ref="F584" r:id="rId108" display="https://podminky.urs.cz/item/CS_URS_2022_02/781493111"/>
    <hyperlink ref="F587" r:id="rId109" display="https://podminky.urs.cz/item/CS_URS_2022_02/781493511"/>
    <hyperlink ref="F598" r:id="rId110" display="https://podminky.urs.cz/item/CS_URS_2022_02/783000125"/>
    <hyperlink ref="F601" r:id="rId111" display="https://podminky.urs.cz/item/CS_URS_2022_02/783101205"/>
    <hyperlink ref="F604" r:id="rId112" display="https://podminky.urs.cz/item/CS_URS_2022_02/783101403"/>
    <hyperlink ref="F606" r:id="rId113" display="https://podminky.urs.cz/item/CS_URS_2022_02/783106805"/>
    <hyperlink ref="F608" r:id="rId114" display="https://podminky.urs.cz/item/CS_URS_2022_02/783122131"/>
    <hyperlink ref="F610" r:id="rId115" display="https://podminky.urs.cz/item/CS_URS_2022_02/783113101"/>
    <hyperlink ref="F617" r:id="rId116" display="https://podminky.urs.cz/item/CS_URS_2022_02/783114101"/>
    <hyperlink ref="F619" r:id="rId117" display="https://podminky.urs.cz/item/CS_URS_2022_02/783117101"/>
    <hyperlink ref="F621" r:id="rId118" display="https://podminky.urs.cz/item/CS_URS_2022_02/783162201"/>
    <hyperlink ref="F623" r:id="rId119" display="https://podminky.urs.cz/item/CS_URS_2022_02/783301303"/>
    <hyperlink ref="F626" r:id="rId120" display="https://podminky.urs.cz/item/CS_URS_2022_02/783301313"/>
    <hyperlink ref="F628" r:id="rId121" display="https://podminky.urs.cz/item/CS_URS_2022_02/783301401"/>
    <hyperlink ref="F630" r:id="rId122" display="https://podminky.urs.cz/item/CS_URS_2022_02/783315101"/>
    <hyperlink ref="F632" r:id="rId123" display="https://podminky.urs.cz/item/CS_URS_2022_02/783317101"/>
    <hyperlink ref="F635" r:id="rId124" display="https://podminky.urs.cz/item/CS_URS_2022_02/784111011"/>
    <hyperlink ref="F654" r:id="rId125" display="https://podminky.urs.cz/item/CS_URS_2022_02/784111031"/>
    <hyperlink ref="F656" r:id="rId126" display="https://podminky.urs.cz/item/CS_URS_2022_02/784121001"/>
    <hyperlink ref="F658" r:id="rId127" display="https://podminky.urs.cz/item/CS_URS_2022_02/784141001"/>
    <hyperlink ref="F662" r:id="rId128" display="https://podminky.urs.cz/item/CS_URS_2022_02/784151011"/>
    <hyperlink ref="F664" r:id="rId129" display="https://podminky.urs.cz/item/CS_URS_2022_02/784161101"/>
    <hyperlink ref="F668" r:id="rId130" display="https://podminky.urs.cz/item/CS_URS_2022_02/784181131"/>
    <hyperlink ref="F672" r:id="rId131" display="https://podminky.urs.cz/item/CS_URS_2022_02/787601931"/>
    <hyperlink ref="F674" r:id="rId132" display="https://podminky.urs.cz/item/CS_URS_2022_02/998787203"/>
    <hyperlink ref="F678" r:id="rId133" display="https://podminky.urs.cz/item/CS_URS_2022_02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7" customFormat="1" ht="45" customHeight="1">
      <c r="B3" s="281"/>
      <c r="C3" s="282" t="s">
        <v>1204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1205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1206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1207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1208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1209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1210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1211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1212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1213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1214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76</v>
      </c>
      <c r="F18" s="288" t="s">
        <v>1215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1216</v>
      </c>
      <c r="F19" s="288" t="s">
        <v>1217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1218</v>
      </c>
      <c r="F20" s="288" t="s">
        <v>1219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1220</v>
      </c>
      <c r="F21" s="288" t="s">
        <v>1221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1222</v>
      </c>
      <c r="F22" s="288" t="s">
        <v>1223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1224</v>
      </c>
      <c r="F23" s="288" t="s">
        <v>1225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1226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1227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1228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1229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1230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1231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1232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1233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1234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111</v>
      </c>
      <c r="F36" s="288"/>
      <c r="G36" s="288" t="s">
        <v>1235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1236</v>
      </c>
      <c r="F37" s="288"/>
      <c r="G37" s="288" t="s">
        <v>1237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53</v>
      </c>
      <c r="F38" s="288"/>
      <c r="G38" s="288" t="s">
        <v>1238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54</v>
      </c>
      <c r="F39" s="288"/>
      <c r="G39" s="288" t="s">
        <v>1239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112</v>
      </c>
      <c r="F40" s="288"/>
      <c r="G40" s="288" t="s">
        <v>1240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113</v>
      </c>
      <c r="F41" s="288"/>
      <c r="G41" s="288" t="s">
        <v>1241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1242</v>
      </c>
      <c r="F42" s="288"/>
      <c r="G42" s="288" t="s">
        <v>1243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1244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1245</v>
      </c>
      <c r="F44" s="288"/>
      <c r="G44" s="288" t="s">
        <v>1246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115</v>
      </c>
      <c r="F45" s="288"/>
      <c r="G45" s="288" t="s">
        <v>1247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1248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1249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1250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1251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1252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1253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1254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1255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1256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1257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1258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1259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1260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1261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1262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1263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1264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1265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1266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1267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1268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1269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1270</v>
      </c>
      <c r="D76" s="306"/>
      <c r="E76" s="306"/>
      <c r="F76" s="306" t="s">
        <v>1271</v>
      </c>
      <c r="G76" s="307"/>
      <c r="H76" s="306" t="s">
        <v>54</v>
      </c>
      <c r="I76" s="306" t="s">
        <v>57</v>
      </c>
      <c r="J76" s="306" t="s">
        <v>1272</v>
      </c>
      <c r="K76" s="305"/>
    </row>
    <row r="77" s="1" customFormat="1" ht="17.25" customHeight="1">
      <c r="B77" s="303"/>
      <c r="C77" s="308" t="s">
        <v>1273</v>
      </c>
      <c r="D77" s="308"/>
      <c r="E77" s="308"/>
      <c r="F77" s="309" t="s">
        <v>1274</v>
      </c>
      <c r="G77" s="310"/>
      <c r="H77" s="308"/>
      <c r="I77" s="308"/>
      <c r="J77" s="308" t="s">
        <v>1275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53</v>
      </c>
      <c r="D79" s="313"/>
      <c r="E79" s="313"/>
      <c r="F79" s="314" t="s">
        <v>1276</v>
      </c>
      <c r="G79" s="315"/>
      <c r="H79" s="291" t="s">
        <v>1277</v>
      </c>
      <c r="I79" s="291" t="s">
        <v>1278</v>
      </c>
      <c r="J79" s="291">
        <v>20</v>
      </c>
      <c r="K79" s="305"/>
    </row>
    <row r="80" s="1" customFormat="1" ht="15" customHeight="1">
      <c r="B80" s="303"/>
      <c r="C80" s="291" t="s">
        <v>1279</v>
      </c>
      <c r="D80" s="291"/>
      <c r="E80" s="291"/>
      <c r="F80" s="314" t="s">
        <v>1276</v>
      </c>
      <c r="G80" s="315"/>
      <c r="H80" s="291" t="s">
        <v>1280</v>
      </c>
      <c r="I80" s="291" t="s">
        <v>1278</v>
      </c>
      <c r="J80" s="291">
        <v>120</v>
      </c>
      <c r="K80" s="305"/>
    </row>
    <row r="81" s="1" customFormat="1" ht="15" customHeight="1">
      <c r="B81" s="316"/>
      <c r="C81" s="291" t="s">
        <v>1281</v>
      </c>
      <c r="D81" s="291"/>
      <c r="E81" s="291"/>
      <c r="F81" s="314" t="s">
        <v>1282</v>
      </c>
      <c r="G81" s="315"/>
      <c r="H81" s="291" t="s">
        <v>1283</v>
      </c>
      <c r="I81" s="291" t="s">
        <v>1278</v>
      </c>
      <c r="J81" s="291">
        <v>50</v>
      </c>
      <c r="K81" s="305"/>
    </row>
    <row r="82" s="1" customFormat="1" ht="15" customHeight="1">
      <c r="B82" s="316"/>
      <c r="C82" s="291" t="s">
        <v>1284</v>
      </c>
      <c r="D82" s="291"/>
      <c r="E82" s="291"/>
      <c r="F82" s="314" t="s">
        <v>1276</v>
      </c>
      <c r="G82" s="315"/>
      <c r="H82" s="291" t="s">
        <v>1285</v>
      </c>
      <c r="I82" s="291" t="s">
        <v>1286</v>
      </c>
      <c r="J82" s="291"/>
      <c r="K82" s="305"/>
    </row>
    <row r="83" s="1" customFormat="1" ht="15" customHeight="1">
      <c r="B83" s="316"/>
      <c r="C83" s="317" t="s">
        <v>1287</v>
      </c>
      <c r="D83" s="317"/>
      <c r="E83" s="317"/>
      <c r="F83" s="318" t="s">
        <v>1282</v>
      </c>
      <c r="G83" s="317"/>
      <c r="H83" s="317" t="s">
        <v>1288</v>
      </c>
      <c r="I83" s="317" t="s">
        <v>1278</v>
      </c>
      <c r="J83" s="317">
        <v>15</v>
      </c>
      <c r="K83" s="305"/>
    </row>
    <row r="84" s="1" customFormat="1" ht="15" customHeight="1">
      <c r="B84" s="316"/>
      <c r="C84" s="317" t="s">
        <v>1289</v>
      </c>
      <c r="D84" s="317"/>
      <c r="E84" s="317"/>
      <c r="F84" s="318" t="s">
        <v>1282</v>
      </c>
      <c r="G84" s="317"/>
      <c r="H84" s="317" t="s">
        <v>1290</v>
      </c>
      <c r="I84" s="317" t="s">
        <v>1278</v>
      </c>
      <c r="J84" s="317">
        <v>15</v>
      </c>
      <c r="K84" s="305"/>
    </row>
    <row r="85" s="1" customFormat="1" ht="15" customHeight="1">
      <c r="B85" s="316"/>
      <c r="C85" s="317" t="s">
        <v>1291</v>
      </c>
      <c r="D85" s="317"/>
      <c r="E85" s="317"/>
      <c r="F85" s="318" t="s">
        <v>1282</v>
      </c>
      <c r="G85" s="317"/>
      <c r="H85" s="317" t="s">
        <v>1292</v>
      </c>
      <c r="I85" s="317" t="s">
        <v>1278</v>
      </c>
      <c r="J85" s="317">
        <v>20</v>
      </c>
      <c r="K85" s="305"/>
    </row>
    <row r="86" s="1" customFormat="1" ht="15" customHeight="1">
      <c r="B86" s="316"/>
      <c r="C86" s="317" t="s">
        <v>1293</v>
      </c>
      <c r="D86" s="317"/>
      <c r="E86" s="317"/>
      <c r="F86" s="318" t="s">
        <v>1282</v>
      </c>
      <c r="G86" s="317"/>
      <c r="H86" s="317" t="s">
        <v>1294</v>
      </c>
      <c r="I86" s="317" t="s">
        <v>1278</v>
      </c>
      <c r="J86" s="317">
        <v>20</v>
      </c>
      <c r="K86" s="305"/>
    </row>
    <row r="87" s="1" customFormat="1" ht="15" customHeight="1">
      <c r="B87" s="316"/>
      <c r="C87" s="291" t="s">
        <v>1295</v>
      </c>
      <c r="D87" s="291"/>
      <c r="E87" s="291"/>
      <c r="F87" s="314" t="s">
        <v>1282</v>
      </c>
      <c r="G87" s="315"/>
      <c r="H87" s="291" t="s">
        <v>1296</v>
      </c>
      <c r="I87" s="291" t="s">
        <v>1278</v>
      </c>
      <c r="J87" s="291">
        <v>50</v>
      </c>
      <c r="K87" s="305"/>
    </row>
    <row r="88" s="1" customFormat="1" ht="15" customHeight="1">
      <c r="B88" s="316"/>
      <c r="C88" s="291" t="s">
        <v>1297</v>
      </c>
      <c r="D88" s="291"/>
      <c r="E88" s="291"/>
      <c r="F88" s="314" t="s">
        <v>1282</v>
      </c>
      <c r="G88" s="315"/>
      <c r="H88" s="291" t="s">
        <v>1298</v>
      </c>
      <c r="I88" s="291" t="s">
        <v>1278</v>
      </c>
      <c r="J88" s="291">
        <v>20</v>
      </c>
      <c r="K88" s="305"/>
    </row>
    <row r="89" s="1" customFormat="1" ht="15" customHeight="1">
      <c r="B89" s="316"/>
      <c r="C89" s="291" t="s">
        <v>1299</v>
      </c>
      <c r="D89" s="291"/>
      <c r="E89" s="291"/>
      <c r="F89" s="314" t="s">
        <v>1282</v>
      </c>
      <c r="G89" s="315"/>
      <c r="H89" s="291" t="s">
        <v>1300</v>
      </c>
      <c r="I89" s="291" t="s">
        <v>1278</v>
      </c>
      <c r="J89" s="291">
        <v>20</v>
      </c>
      <c r="K89" s="305"/>
    </row>
    <row r="90" s="1" customFormat="1" ht="15" customHeight="1">
      <c r="B90" s="316"/>
      <c r="C90" s="291" t="s">
        <v>1301</v>
      </c>
      <c r="D90" s="291"/>
      <c r="E90" s="291"/>
      <c r="F90" s="314" t="s">
        <v>1282</v>
      </c>
      <c r="G90" s="315"/>
      <c r="H90" s="291" t="s">
        <v>1302</v>
      </c>
      <c r="I90" s="291" t="s">
        <v>1278</v>
      </c>
      <c r="J90" s="291">
        <v>50</v>
      </c>
      <c r="K90" s="305"/>
    </row>
    <row r="91" s="1" customFormat="1" ht="15" customHeight="1">
      <c r="B91" s="316"/>
      <c r="C91" s="291" t="s">
        <v>1303</v>
      </c>
      <c r="D91" s="291"/>
      <c r="E91" s="291"/>
      <c r="F91" s="314" t="s">
        <v>1282</v>
      </c>
      <c r="G91" s="315"/>
      <c r="H91" s="291" t="s">
        <v>1303</v>
      </c>
      <c r="I91" s="291" t="s">
        <v>1278</v>
      </c>
      <c r="J91" s="291">
        <v>50</v>
      </c>
      <c r="K91" s="305"/>
    </row>
    <row r="92" s="1" customFormat="1" ht="15" customHeight="1">
      <c r="B92" s="316"/>
      <c r="C92" s="291" t="s">
        <v>1304</v>
      </c>
      <c r="D92" s="291"/>
      <c r="E92" s="291"/>
      <c r="F92" s="314" t="s">
        <v>1282</v>
      </c>
      <c r="G92" s="315"/>
      <c r="H92" s="291" t="s">
        <v>1305</v>
      </c>
      <c r="I92" s="291" t="s">
        <v>1278</v>
      </c>
      <c r="J92" s="291">
        <v>255</v>
      </c>
      <c r="K92" s="305"/>
    </row>
    <row r="93" s="1" customFormat="1" ht="15" customHeight="1">
      <c r="B93" s="316"/>
      <c r="C93" s="291" t="s">
        <v>1306</v>
      </c>
      <c r="D93" s="291"/>
      <c r="E93" s="291"/>
      <c r="F93" s="314" t="s">
        <v>1276</v>
      </c>
      <c r="G93" s="315"/>
      <c r="H93" s="291" t="s">
        <v>1307</v>
      </c>
      <c r="I93" s="291" t="s">
        <v>1308</v>
      </c>
      <c r="J93" s="291"/>
      <c r="K93" s="305"/>
    </row>
    <row r="94" s="1" customFormat="1" ht="15" customHeight="1">
      <c r="B94" s="316"/>
      <c r="C94" s="291" t="s">
        <v>1309</v>
      </c>
      <c r="D94" s="291"/>
      <c r="E94" s="291"/>
      <c r="F94" s="314" t="s">
        <v>1276</v>
      </c>
      <c r="G94" s="315"/>
      <c r="H94" s="291" t="s">
        <v>1310</v>
      </c>
      <c r="I94" s="291" t="s">
        <v>1311</v>
      </c>
      <c r="J94" s="291"/>
      <c r="K94" s="305"/>
    </row>
    <row r="95" s="1" customFormat="1" ht="15" customHeight="1">
      <c r="B95" s="316"/>
      <c r="C95" s="291" t="s">
        <v>1312</v>
      </c>
      <c r="D95" s="291"/>
      <c r="E95" s="291"/>
      <c r="F95" s="314" t="s">
        <v>1276</v>
      </c>
      <c r="G95" s="315"/>
      <c r="H95" s="291" t="s">
        <v>1312</v>
      </c>
      <c r="I95" s="291" t="s">
        <v>1311</v>
      </c>
      <c r="J95" s="291"/>
      <c r="K95" s="305"/>
    </row>
    <row r="96" s="1" customFormat="1" ht="15" customHeight="1">
      <c r="B96" s="316"/>
      <c r="C96" s="291" t="s">
        <v>38</v>
      </c>
      <c r="D96" s="291"/>
      <c r="E96" s="291"/>
      <c r="F96" s="314" t="s">
        <v>1276</v>
      </c>
      <c r="G96" s="315"/>
      <c r="H96" s="291" t="s">
        <v>1313</v>
      </c>
      <c r="I96" s="291" t="s">
        <v>1311</v>
      </c>
      <c r="J96" s="291"/>
      <c r="K96" s="305"/>
    </row>
    <row r="97" s="1" customFormat="1" ht="15" customHeight="1">
      <c r="B97" s="316"/>
      <c r="C97" s="291" t="s">
        <v>48</v>
      </c>
      <c r="D97" s="291"/>
      <c r="E97" s="291"/>
      <c r="F97" s="314" t="s">
        <v>1276</v>
      </c>
      <c r="G97" s="315"/>
      <c r="H97" s="291" t="s">
        <v>1314</v>
      </c>
      <c r="I97" s="291" t="s">
        <v>1311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1315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1270</v>
      </c>
      <c r="D103" s="306"/>
      <c r="E103" s="306"/>
      <c r="F103" s="306" t="s">
        <v>1271</v>
      </c>
      <c r="G103" s="307"/>
      <c r="H103" s="306" t="s">
        <v>54</v>
      </c>
      <c r="I103" s="306" t="s">
        <v>57</v>
      </c>
      <c r="J103" s="306" t="s">
        <v>1272</v>
      </c>
      <c r="K103" s="305"/>
    </row>
    <row r="104" s="1" customFormat="1" ht="17.25" customHeight="1">
      <c r="B104" s="303"/>
      <c r="C104" s="308" t="s">
        <v>1273</v>
      </c>
      <c r="D104" s="308"/>
      <c r="E104" s="308"/>
      <c r="F104" s="309" t="s">
        <v>1274</v>
      </c>
      <c r="G104" s="310"/>
      <c r="H104" s="308"/>
      <c r="I104" s="308"/>
      <c r="J104" s="308" t="s">
        <v>1275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53</v>
      </c>
      <c r="D106" s="313"/>
      <c r="E106" s="313"/>
      <c r="F106" s="314" t="s">
        <v>1276</v>
      </c>
      <c r="G106" s="291"/>
      <c r="H106" s="291" t="s">
        <v>1316</v>
      </c>
      <c r="I106" s="291" t="s">
        <v>1278</v>
      </c>
      <c r="J106" s="291">
        <v>20</v>
      </c>
      <c r="K106" s="305"/>
    </row>
    <row r="107" s="1" customFormat="1" ht="15" customHeight="1">
      <c r="B107" s="303"/>
      <c r="C107" s="291" t="s">
        <v>1279</v>
      </c>
      <c r="D107" s="291"/>
      <c r="E107" s="291"/>
      <c r="F107" s="314" t="s">
        <v>1276</v>
      </c>
      <c r="G107" s="291"/>
      <c r="H107" s="291" t="s">
        <v>1316</v>
      </c>
      <c r="I107" s="291" t="s">
        <v>1278</v>
      </c>
      <c r="J107" s="291">
        <v>120</v>
      </c>
      <c r="K107" s="305"/>
    </row>
    <row r="108" s="1" customFormat="1" ht="15" customHeight="1">
      <c r="B108" s="316"/>
      <c r="C108" s="291" t="s">
        <v>1281</v>
      </c>
      <c r="D108" s="291"/>
      <c r="E108" s="291"/>
      <c r="F108" s="314" t="s">
        <v>1282</v>
      </c>
      <c r="G108" s="291"/>
      <c r="H108" s="291" t="s">
        <v>1316</v>
      </c>
      <c r="I108" s="291" t="s">
        <v>1278</v>
      </c>
      <c r="J108" s="291">
        <v>50</v>
      </c>
      <c r="K108" s="305"/>
    </row>
    <row r="109" s="1" customFormat="1" ht="15" customHeight="1">
      <c r="B109" s="316"/>
      <c r="C109" s="291" t="s">
        <v>1284</v>
      </c>
      <c r="D109" s="291"/>
      <c r="E109" s="291"/>
      <c r="F109" s="314" t="s">
        <v>1276</v>
      </c>
      <c r="G109" s="291"/>
      <c r="H109" s="291" t="s">
        <v>1316</v>
      </c>
      <c r="I109" s="291" t="s">
        <v>1286</v>
      </c>
      <c r="J109" s="291"/>
      <c r="K109" s="305"/>
    </row>
    <row r="110" s="1" customFormat="1" ht="15" customHeight="1">
      <c r="B110" s="316"/>
      <c r="C110" s="291" t="s">
        <v>1295</v>
      </c>
      <c r="D110" s="291"/>
      <c r="E110" s="291"/>
      <c r="F110" s="314" t="s">
        <v>1282</v>
      </c>
      <c r="G110" s="291"/>
      <c r="H110" s="291" t="s">
        <v>1316</v>
      </c>
      <c r="I110" s="291" t="s">
        <v>1278</v>
      </c>
      <c r="J110" s="291">
        <v>50</v>
      </c>
      <c r="K110" s="305"/>
    </row>
    <row r="111" s="1" customFormat="1" ht="15" customHeight="1">
      <c r="B111" s="316"/>
      <c r="C111" s="291" t="s">
        <v>1303</v>
      </c>
      <c r="D111" s="291"/>
      <c r="E111" s="291"/>
      <c r="F111" s="314" t="s">
        <v>1282</v>
      </c>
      <c r="G111" s="291"/>
      <c r="H111" s="291" t="s">
        <v>1316</v>
      </c>
      <c r="I111" s="291" t="s">
        <v>1278</v>
      </c>
      <c r="J111" s="291">
        <v>50</v>
      </c>
      <c r="K111" s="305"/>
    </row>
    <row r="112" s="1" customFormat="1" ht="15" customHeight="1">
      <c r="B112" s="316"/>
      <c r="C112" s="291" t="s">
        <v>1301</v>
      </c>
      <c r="D112" s="291"/>
      <c r="E112" s="291"/>
      <c r="F112" s="314" t="s">
        <v>1282</v>
      </c>
      <c r="G112" s="291"/>
      <c r="H112" s="291" t="s">
        <v>1316</v>
      </c>
      <c r="I112" s="291" t="s">
        <v>1278</v>
      </c>
      <c r="J112" s="291">
        <v>50</v>
      </c>
      <c r="K112" s="305"/>
    </row>
    <row r="113" s="1" customFormat="1" ht="15" customHeight="1">
      <c r="B113" s="316"/>
      <c r="C113" s="291" t="s">
        <v>53</v>
      </c>
      <c r="D113" s="291"/>
      <c r="E113" s="291"/>
      <c r="F113" s="314" t="s">
        <v>1276</v>
      </c>
      <c r="G113" s="291"/>
      <c r="H113" s="291" t="s">
        <v>1317</v>
      </c>
      <c r="I113" s="291" t="s">
        <v>1278</v>
      </c>
      <c r="J113" s="291">
        <v>20</v>
      </c>
      <c r="K113" s="305"/>
    </row>
    <row r="114" s="1" customFormat="1" ht="15" customHeight="1">
      <c r="B114" s="316"/>
      <c r="C114" s="291" t="s">
        <v>1318</v>
      </c>
      <c r="D114" s="291"/>
      <c r="E114" s="291"/>
      <c r="F114" s="314" t="s">
        <v>1276</v>
      </c>
      <c r="G114" s="291"/>
      <c r="H114" s="291" t="s">
        <v>1319</v>
      </c>
      <c r="I114" s="291" t="s">
        <v>1278</v>
      </c>
      <c r="J114" s="291">
        <v>120</v>
      </c>
      <c r="K114" s="305"/>
    </row>
    <row r="115" s="1" customFormat="1" ht="15" customHeight="1">
      <c r="B115" s="316"/>
      <c r="C115" s="291" t="s">
        <v>38</v>
      </c>
      <c r="D115" s="291"/>
      <c r="E115" s="291"/>
      <c r="F115" s="314" t="s">
        <v>1276</v>
      </c>
      <c r="G115" s="291"/>
      <c r="H115" s="291" t="s">
        <v>1320</v>
      </c>
      <c r="I115" s="291" t="s">
        <v>1311</v>
      </c>
      <c r="J115" s="291"/>
      <c r="K115" s="305"/>
    </row>
    <row r="116" s="1" customFormat="1" ht="15" customHeight="1">
      <c r="B116" s="316"/>
      <c r="C116" s="291" t="s">
        <v>48</v>
      </c>
      <c r="D116" s="291"/>
      <c r="E116" s="291"/>
      <c r="F116" s="314" t="s">
        <v>1276</v>
      </c>
      <c r="G116" s="291"/>
      <c r="H116" s="291" t="s">
        <v>1321</v>
      </c>
      <c r="I116" s="291" t="s">
        <v>1311</v>
      </c>
      <c r="J116" s="291"/>
      <c r="K116" s="305"/>
    </row>
    <row r="117" s="1" customFormat="1" ht="15" customHeight="1">
      <c r="B117" s="316"/>
      <c r="C117" s="291" t="s">
        <v>57</v>
      </c>
      <c r="D117" s="291"/>
      <c r="E117" s="291"/>
      <c r="F117" s="314" t="s">
        <v>1276</v>
      </c>
      <c r="G117" s="291"/>
      <c r="H117" s="291" t="s">
        <v>1322</v>
      </c>
      <c r="I117" s="291" t="s">
        <v>1323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1324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1270</v>
      </c>
      <c r="D123" s="306"/>
      <c r="E123" s="306"/>
      <c r="F123" s="306" t="s">
        <v>1271</v>
      </c>
      <c r="G123" s="307"/>
      <c r="H123" s="306" t="s">
        <v>54</v>
      </c>
      <c r="I123" s="306" t="s">
        <v>57</v>
      </c>
      <c r="J123" s="306" t="s">
        <v>1272</v>
      </c>
      <c r="K123" s="335"/>
    </row>
    <row r="124" s="1" customFormat="1" ht="17.25" customHeight="1">
      <c r="B124" s="334"/>
      <c r="C124" s="308" t="s">
        <v>1273</v>
      </c>
      <c r="D124" s="308"/>
      <c r="E124" s="308"/>
      <c r="F124" s="309" t="s">
        <v>1274</v>
      </c>
      <c r="G124" s="310"/>
      <c r="H124" s="308"/>
      <c r="I124" s="308"/>
      <c r="J124" s="308" t="s">
        <v>1275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1279</v>
      </c>
      <c r="D126" s="313"/>
      <c r="E126" s="313"/>
      <c r="F126" s="314" t="s">
        <v>1276</v>
      </c>
      <c r="G126" s="291"/>
      <c r="H126" s="291" t="s">
        <v>1316</v>
      </c>
      <c r="I126" s="291" t="s">
        <v>1278</v>
      </c>
      <c r="J126" s="291">
        <v>120</v>
      </c>
      <c r="K126" s="339"/>
    </row>
    <row r="127" s="1" customFormat="1" ht="15" customHeight="1">
      <c r="B127" s="336"/>
      <c r="C127" s="291" t="s">
        <v>1325</v>
      </c>
      <c r="D127" s="291"/>
      <c r="E127" s="291"/>
      <c r="F127" s="314" t="s">
        <v>1276</v>
      </c>
      <c r="G127" s="291"/>
      <c r="H127" s="291" t="s">
        <v>1326</v>
      </c>
      <c r="I127" s="291" t="s">
        <v>1278</v>
      </c>
      <c r="J127" s="291" t="s">
        <v>1327</v>
      </c>
      <c r="K127" s="339"/>
    </row>
    <row r="128" s="1" customFormat="1" ht="15" customHeight="1">
      <c r="B128" s="336"/>
      <c r="C128" s="291" t="s">
        <v>1224</v>
      </c>
      <c r="D128" s="291"/>
      <c r="E128" s="291"/>
      <c r="F128" s="314" t="s">
        <v>1276</v>
      </c>
      <c r="G128" s="291"/>
      <c r="H128" s="291" t="s">
        <v>1328</v>
      </c>
      <c r="I128" s="291" t="s">
        <v>1278</v>
      </c>
      <c r="J128" s="291" t="s">
        <v>1327</v>
      </c>
      <c r="K128" s="339"/>
    </row>
    <row r="129" s="1" customFormat="1" ht="15" customHeight="1">
      <c r="B129" s="336"/>
      <c r="C129" s="291" t="s">
        <v>1287</v>
      </c>
      <c r="D129" s="291"/>
      <c r="E129" s="291"/>
      <c r="F129" s="314" t="s">
        <v>1282</v>
      </c>
      <c r="G129" s="291"/>
      <c r="H129" s="291" t="s">
        <v>1288</v>
      </c>
      <c r="I129" s="291" t="s">
        <v>1278</v>
      </c>
      <c r="J129" s="291">
        <v>15</v>
      </c>
      <c r="K129" s="339"/>
    </row>
    <row r="130" s="1" customFormat="1" ht="15" customHeight="1">
      <c r="B130" s="336"/>
      <c r="C130" s="317" t="s">
        <v>1289</v>
      </c>
      <c r="D130" s="317"/>
      <c r="E130" s="317"/>
      <c r="F130" s="318" t="s">
        <v>1282</v>
      </c>
      <c r="G130" s="317"/>
      <c r="H130" s="317" t="s">
        <v>1290</v>
      </c>
      <c r="I130" s="317" t="s">
        <v>1278</v>
      </c>
      <c r="J130" s="317">
        <v>15</v>
      </c>
      <c r="K130" s="339"/>
    </row>
    <row r="131" s="1" customFormat="1" ht="15" customHeight="1">
      <c r="B131" s="336"/>
      <c r="C131" s="317" t="s">
        <v>1291</v>
      </c>
      <c r="D131" s="317"/>
      <c r="E131" s="317"/>
      <c r="F131" s="318" t="s">
        <v>1282</v>
      </c>
      <c r="G131" s="317"/>
      <c r="H131" s="317" t="s">
        <v>1292</v>
      </c>
      <c r="I131" s="317" t="s">
        <v>1278</v>
      </c>
      <c r="J131" s="317">
        <v>20</v>
      </c>
      <c r="K131" s="339"/>
    </row>
    <row r="132" s="1" customFormat="1" ht="15" customHeight="1">
      <c r="B132" s="336"/>
      <c r="C132" s="317" t="s">
        <v>1293</v>
      </c>
      <c r="D132" s="317"/>
      <c r="E132" s="317"/>
      <c r="F132" s="318" t="s">
        <v>1282</v>
      </c>
      <c r="G132" s="317"/>
      <c r="H132" s="317" t="s">
        <v>1294</v>
      </c>
      <c r="I132" s="317" t="s">
        <v>1278</v>
      </c>
      <c r="J132" s="317">
        <v>20</v>
      </c>
      <c r="K132" s="339"/>
    </row>
    <row r="133" s="1" customFormat="1" ht="15" customHeight="1">
      <c r="B133" s="336"/>
      <c r="C133" s="291" t="s">
        <v>1281</v>
      </c>
      <c r="D133" s="291"/>
      <c r="E133" s="291"/>
      <c r="F133" s="314" t="s">
        <v>1282</v>
      </c>
      <c r="G133" s="291"/>
      <c r="H133" s="291" t="s">
        <v>1316</v>
      </c>
      <c r="I133" s="291" t="s">
        <v>1278</v>
      </c>
      <c r="J133" s="291">
        <v>50</v>
      </c>
      <c r="K133" s="339"/>
    </row>
    <row r="134" s="1" customFormat="1" ht="15" customHeight="1">
      <c r="B134" s="336"/>
      <c r="C134" s="291" t="s">
        <v>1295</v>
      </c>
      <c r="D134" s="291"/>
      <c r="E134" s="291"/>
      <c r="F134" s="314" t="s">
        <v>1282</v>
      </c>
      <c r="G134" s="291"/>
      <c r="H134" s="291" t="s">
        <v>1316</v>
      </c>
      <c r="I134" s="291" t="s">
        <v>1278</v>
      </c>
      <c r="J134" s="291">
        <v>50</v>
      </c>
      <c r="K134" s="339"/>
    </row>
    <row r="135" s="1" customFormat="1" ht="15" customHeight="1">
      <c r="B135" s="336"/>
      <c r="C135" s="291" t="s">
        <v>1301</v>
      </c>
      <c r="D135" s="291"/>
      <c r="E135" s="291"/>
      <c r="F135" s="314" t="s">
        <v>1282</v>
      </c>
      <c r="G135" s="291"/>
      <c r="H135" s="291" t="s">
        <v>1316</v>
      </c>
      <c r="I135" s="291" t="s">
        <v>1278</v>
      </c>
      <c r="J135" s="291">
        <v>50</v>
      </c>
      <c r="K135" s="339"/>
    </row>
    <row r="136" s="1" customFormat="1" ht="15" customHeight="1">
      <c r="B136" s="336"/>
      <c r="C136" s="291" t="s">
        <v>1303</v>
      </c>
      <c r="D136" s="291"/>
      <c r="E136" s="291"/>
      <c r="F136" s="314" t="s">
        <v>1282</v>
      </c>
      <c r="G136" s="291"/>
      <c r="H136" s="291" t="s">
        <v>1316</v>
      </c>
      <c r="I136" s="291" t="s">
        <v>1278</v>
      </c>
      <c r="J136" s="291">
        <v>50</v>
      </c>
      <c r="K136" s="339"/>
    </row>
    <row r="137" s="1" customFormat="1" ht="15" customHeight="1">
      <c r="B137" s="336"/>
      <c r="C137" s="291" t="s">
        <v>1304</v>
      </c>
      <c r="D137" s="291"/>
      <c r="E137" s="291"/>
      <c r="F137" s="314" t="s">
        <v>1282</v>
      </c>
      <c r="G137" s="291"/>
      <c r="H137" s="291" t="s">
        <v>1329</v>
      </c>
      <c r="I137" s="291" t="s">
        <v>1278</v>
      </c>
      <c r="J137" s="291">
        <v>255</v>
      </c>
      <c r="K137" s="339"/>
    </row>
    <row r="138" s="1" customFormat="1" ht="15" customHeight="1">
      <c r="B138" s="336"/>
      <c r="C138" s="291" t="s">
        <v>1306</v>
      </c>
      <c r="D138" s="291"/>
      <c r="E138" s="291"/>
      <c r="F138" s="314" t="s">
        <v>1276</v>
      </c>
      <c r="G138" s="291"/>
      <c r="H138" s="291" t="s">
        <v>1330</v>
      </c>
      <c r="I138" s="291" t="s">
        <v>1308</v>
      </c>
      <c r="J138" s="291"/>
      <c r="K138" s="339"/>
    </row>
    <row r="139" s="1" customFormat="1" ht="15" customHeight="1">
      <c r="B139" s="336"/>
      <c r="C139" s="291" t="s">
        <v>1309</v>
      </c>
      <c r="D139" s="291"/>
      <c r="E139" s="291"/>
      <c r="F139" s="314" t="s">
        <v>1276</v>
      </c>
      <c r="G139" s="291"/>
      <c r="H139" s="291" t="s">
        <v>1331</v>
      </c>
      <c r="I139" s="291" t="s">
        <v>1311</v>
      </c>
      <c r="J139" s="291"/>
      <c r="K139" s="339"/>
    </row>
    <row r="140" s="1" customFormat="1" ht="15" customHeight="1">
      <c r="B140" s="336"/>
      <c r="C140" s="291" t="s">
        <v>1312</v>
      </c>
      <c r="D140" s="291"/>
      <c r="E140" s="291"/>
      <c r="F140" s="314" t="s">
        <v>1276</v>
      </c>
      <c r="G140" s="291"/>
      <c r="H140" s="291" t="s">
        <v>1312</v>
      </c>
      <c r="I140" s="291" t="s">
        <v>1311</v>
      </c>
      <c r="J140" s="291"/>
      <c r="K140" s="339"/>
    </row>
    <row r="141" s="1" customFormat="1" ht="15" customHeight="1">
      <c r="B141" s="336"/>
      <c r="C141" s="291" t="s">
        <v>38</v>
      </c>
      <c r="D141" s="291"/>
      <c r="E141" s="291"/>
      <c r="F141" s="314" t="s">
        <v>1276</v>
      </c>
      <c r="G141" s="291"/>
      <c r="H141" s="291" t="s">
        <v>1332</v>
      </c>
      <c r="I141" s="291" t="s">
        <v>1311</v>
      </c>
      <c r="J141" s="291"/>
      <c r="K141" s="339"/>
    </row>
    <row r="142" s="1" customFormat="1" ht="15" customHeight="1">
      <c r="B142" s="336"/>
      <c r="C142" s="291" t="s">
        <v>1333</v>
      </c>
      <c r="D142" s="291"/>
      <c r="E142" s="291"/>
      <c r="F142" s="314" t="s">
        <v>1276</v>
      </c>
      <c r="G142" s="291"/>
      <c r="H142" s="291" t="s">
        <v>1334</v>
      </c>
      <c r="I142" s="291" t="s">
        <v>1311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1335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1270</v>
      </c>
      <c r="D148" s="306"/>
      <c r="E148" s="306"/>
      <c r="F148" s="306" t="s">
        <v>1271</v>
      </c>
      <c r="G148" s="307"/>
      <c r="H148" s="306" t="s">
        <v>54</v>
      </c>
      <c r="I148" s="306" t="s">
        <v>57</v>
      </c>
      <c r="J148" s="306" t="s">
        <v>1272</v>
      </c>
      <c r="K148" s="305"/>
    </row>
    <row r="149" s="1" customFormat="1" ht="17.25" customHeight="1">
      <c r="B149" s="303"/>
      <c r="C149" s="308" t="s">
        <v>1273</v>
      </c>
      <c r="D149" s="308"/>
      <c r="E149" s="308"/>
      <c r="F149" s="309" t="s">
        <v>1274</v>
      </c>
      <c r="G149" s="310"/>
      <c r="H149" s="308"/>
      <c r="I149" s="308"/>
      <c r="J149" s="308" t="s">
        <v>1275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1279</v>
      </c>
      <c r="D151" s="291"/>
      <c r="E151" s="291"/>
      <c r="F151" s="344" t="s">
        <v>1276</v>
      </c>
      <c r="G151" s="291"/>
      <c r="H151" s="343" t="s">
        <v>1316</v>
      </c>
      <c r="I151" s="343" t="s">
        <v>1278</v>
      </c>
      <c r="J151" s="343">
        <v>120</v>
      </c>
      <c r="K151" s="339"/>
    </row>
    <row r="152" s="1" customFormat="1" ht="15" customHeight="1">
      <c r="B152" s="316"/>
      <c r="C152" s="343" t="s">
        <v>1325</v>
      </c>
      <c r="D152" s="291"/>
      <c r="E152" s="291"/>
      <c r="F152" s="344" t="s">
        <v>1276</v>
      </c>
      <c r="G152" s="291"/>
      <c r="H152" s="343" t="s">
        <v>1336</v>
      </c>
      <c r="I152" s="343" t="s">
        <v>1278</v>
      </c>
      <c r="J152" s="343" t="s">
        <v>1327</v>
      </c>
      <c r="K152" s="339"/>
    </row>
    <row r="153" s="1" customFormat="1" ht="15" customHeight="1">
      <c r="B153" s="316"/>
      <c r="C153" s="343" t="s">
        <v>1224</v>
      </c>
      <c r="D153" s="291"/>
      <c r="E153" s="291"/>
      <c r="F153" s="344" t="s">
        <v>1276</v>
      </c>
      <c r="G153" s="291"/>
      <c r="H153" s="343" t="s">
        <v>1337</v>
      </c>
      <c r="I153" s="343" t="s">
        <v>1278</v>
      </c>
      <c r="J153" s="343" t="s">
        <v>1327</v>
      </c>
      <c r="K153" s="339"/>
    </row>
    <row r="154" s="1" customFormat="1" ht="15" customHeight="1">
      <c r="B154" s="316"/>
      <c r="C154" s="343" t="s">
        <v>1281</v>
      </c>
      <c r="D154" s="291"/>
      <c r="E154" s="291"/>
      <c r="F154" s="344" t="s">
        <v>1282</v>
      </c>
      <c r="G154" s="291"/>
      <c r="H154" s="343" t="s">
        <v>1316</v>
      </c>
      <c r="I154" s="343" t="s">
        <v>1278</v>
      </c>
      <c r="J154" s="343">
        <v>50</v>
      </c>
      <c r="K154" s="339"/>
    </row>
    <row r="155" s="1" customFormat="1" ht="15" customHeight="1">
      <c r="B155" s="316"/>
      <c r="C155" s="343" t="s">
        <v>1284</v>
      </c>
      <c r="D155" s="291"/>
      <c r="E155" s="291"/>
      <c r="F155" s="344" t="s">
        <v>1276</v>
      </c>
      <c r="G155" s="291"/>
      <c r="H155" s="343" t="s">
        <v>1316</v>
      </c>
      <c r="I155" s="343" t="s">
        <v>1286</v>
      </c>
      <c r="J155" s="343"/>
      <c r="K155" s="339"/>
    </row>
    <row r="156" s="1" customFormat="1" ht="15" customHeight="1">
      <c r="B156" s="316"/>
      <c r="C156" s="343" t="s">
        <v>1295</v>
      </c>
      <c r="D156" s="291"/>
      <c r="E156" s="291"/>
      <c r="F156" s="344" t="s">
        <v>1282</v>
      </c>
      <c r="G156" s="291"/>
      <c r="H156" s="343" t="s">
        <v>1316</v>
      </c>
      <c r="I156" s="343" t="s">
        <v>1278</v>
      </c>
      <c r="J156" s="343">
        <v>50</v>
      </c>
      <c r="K156" s="339"/>
    </row>
    <row r="157" s="1" customFormat="1" ht="15" customHeight="1">
      <c r="B157" s="316"/>
      <c r="C157" s="343" t="s">
        <v>1303</v>
      </c>
      <c r="D157" s="291"/>
      <c r="E157" s="291"/>
      <c r="F157" s="344" t="s">
        <v>1282</v>
      </c>
      <c r="G157" s="291"/>
      <c r="H157" s="343" t="s">
        <v>1316</v>
      </c>
      <c r="I157" s="343" t="s">
        <v>1278</v>
      </c>
      <c r="J157" s="343">
        <v>50</v>
      </c>
      <c r="K157" s="339"/>
    </row>
    <row r="158" s="1" customFormat="1" ht="15" customHeight="1">
      <c r="B158" s="316"/>
      <c r="C158" s="343" t="s">
        <v>1301</v>
      </c>
      <c r="D158" s="291"/>
      <c r="E158" s="291"/>
      <c r="F158" s="344" t="s">
        <v>1282</v>
      </c>
      <c r="G158" s="291"/>
      <c r="H158" s="343" t="s">
        <v>1316</v>
      </c>
      <c r="I158" s="343" t="s">
        <v>1278</v>
      </c>
      <c r="J158" s="343">
        <v>50</v>
      </c>
      <c r="K158" s="339"/>
    </row>
    <row r="159" s="1" customFormat="1" ht="15" customHeight="1">
      <c r="B159" s="316"/>
      <c r="C159" s="343" t="s">
        <v>81</v>
      </c>
      <c r="D159" s="291"/>
      <c r="E159" s="291"/>
      <c r="F159" s="344" t="s">
        <v>1276</v>
      </c>
      <c r="G159" s="291"/>
      <c r="H159" s="343" t="s">
        <v>1338</v>
      </c>
      <c r="I159" s="343" t="s">
        <v>1278</v>
      </c>
      <c r="J159" s="343" t="s">
        <v>1339</v>
      </c>
      <c r="K159" s="339"/>
    </row>
    <row r="160" s="1" customFormat="1" ht="15" customHeight="1">
      <c r="B160" s="316"/>
      <c r="C160" s="343" t="s">
        <v>1340</v>
      </c>
      <c r="D160" s="291"/>
      <c r="E160" s="291"/>
      <c r="F160" s="344" t="s">
        <v>1276</v>
      </c>
      <c r="G160" s="291"/>
      <c r="H160" s="343" t="s">
        <v>1341</v>
      </c>
      <c r="I160" s="343" t="s">
        <v>1311</v>
      </c>
      <c r="J160" s="343"/>
      <c r="K160" s="339"/>
    </row>
    <row r="161" s="1" customFormat="1" ht="15" customHeight="1">
      <c r="B161" s="345"/>
      <c r="C161" s="346"/>
      <c r="D161" s="346"/>
      <c r="E161" s="346"/>
      <c r="F161" s="346"/>
      <c r="G161" s="346"/>
      <c r="H161" s="346"/>
      <c r="I161" s="346"/>
      <c r="J161" s="346"/>
      <c r="K161" s="347"/>
    </row>
    <row r="162" s="1" customFormat="1" ht="18.75" customHeight="1">
      <c r="B162" s="327"/>
      <c r="C162" s="337"/>
      <c r="D162" s="337"/>
      <c r="E162" s="337"/>
      <c r="F162" s="348"/>
      <c r="G162" s="337"/>
      <c r="H162" s="337"/>
      <c r="I162" s="337"/>
      <c r="J162" s="337"/>
      <c r="K162" s="327"/>
    </row>
    <row r="163" s="1" customFormat="1" ht="18.75" customHeight="1">
      <c r="B163" s="327"/>
      <c r="C163" s="337"/>
      <c r="D163" s="337"/>
      <c r="E163" s="337"/>
      <c r="F163" s="348"/>
      <c r="G163" s="337"/>
      <c r="H163" s="337"/>
      <c r="I163" s="337"/>
      <c r="J163" s="337"/>
      <c r="K163" s="327"/>
    </row>
    <row r="164" s="1" customFormat="1" ht="18.75" customHeight="1">
      <c r="B164" s="327"/>
      <c r="C164" s="337"/>
      <c r="D164" s="337"/>
      <c r="E164" s="337"/>
      <c r="F164" s="348"/>
      <c r="G164" s="337"/>
      <c r="H164" s="337"/>
      <c r="I164" s="337"/>
      <c r="J164" s="337"/>
      <c r="K164" s="327"/>
    </row>
    <row r="165" s="1" customFormat="1" ht="18.75" customHeight="1">
      <c r="B165" s="327"/>
      <c r="C165" s="337"/>
      <c r="D165" s="337"/>
      <c r="E165" s="337"/>
      <c r="F165" s="348"/>
      <c r="G165" s="337"/>
      <c r="H165" s="337"/>
      <c r="I165" s="337"/>
      <c r="J165" s="337"/>
      <c r="K165" s="327"/>
    </row>
    <row r="166" s="1" customFormat="1" ht="18.75" customHeight="1">
      <c r="B166" s="327"/>
      <c r="C166" s="337"/>
      <c r="D166" s="337"/>
      <c r="E166" s="337"/>
      <c r="F166" s="348"/>
      <c r="G166" s="337"/>
      <c r="H166" s="337"/>
      <c r="I166" s="337"/>
      <c r="J166" s="337"/>
      <c r="K166" s="327"/>
    </row>
    <row r="167" s="1" customFormat="1" ht="18.75" customHeight="1">
      <c r="B167" s="327"/>
      <c r="C167" s="337"/>
      <c r="D167" s="337"/>
      <c r="E167" s="337"/>
      <c r="F167" s="348"/>
      <c r="G167" s="337"/>
      <c r="H167" s="337"/>
      <c r="I167" s="337"/>
      <c r="J167" s="337"/>
      <c r="K167" s="327"/>
    </row>
    <row r="168" s="1" customFormat="1" ht="18.75" customHeight="1">
      <c r="B168" s="327"/>
      <c r="C168" s="337"/>
      <c r="D168" s="337"/>
      <c r="E168" s="337"/>
      <c r="F168" s="348"/>
      <c r="G168" s="337"/>
      <c r="H168" s="337"/>
      <c r="I168" s="337"/>
      <c r="J168" s="337"/>
      <c r="K168" s="327"/>
    </row>
    <row r="169" s="1" customFormat="1" ht="18.75" customHeight="1">
      <c r="B169" s="299"/>
      <c r="C169" s="299"/>
      <c r="D169" s="299"/>
      <c r="E169" s="299"/>
      <c r="F169" s="299"/>
      <c r="G169" s="299"/>
      <c r="H169" s="299"/>
      <c r="I169" s="299"/>
      <c r="J169" s="299"/>
      <c r="K169" s="299"/>
    </row>
    <row r="170" s="1" customFormat="1" ht="7.5" customHeight="1">
      <c r="B170" s="278"/>
      <c r="C170" s="279"/>
      <c r="D170" s="279"/>
      <c r="E170" s="279"/>
      <c r="F170" s="279"/>
      <c r="G170" s="279"/>
      <c r="H170" s="279"/>
      <c r="I170" s="279"/>
      <c r="J170" s="279"/>
      <c r="K170" s="280"/>
    </row>
    <row r="171" s="1" customFormat="1" ht="45" customHeight="1">
      <c r="B171" s="281"/>
      <c r="C171" s="282" t="s">
        <v>1342</v>
      </c>
      <c r="D171" s="282"/>
      <c r="E171" s="282"/>
      <c r="F171" s="282"/>
      <c r="G171" s="282"/>
      <c r="H171" s="282"/>
      <c r="I171" s="282"/>
      <c r="J171" s="282"/>
      <c r="K171" s="283"/>
    </row>
    <row r="172" s="1" customFormat="1" ht="17.25" customHeight="1">
      <c r="B172" s="281"/>
      <c r="C172" s="306" t="s">
        <v>1270</v>
      </c>
      <c r="D172" s="306"/>
      <c r="E172" s="306"/>
      <c r="F172" s="306" t="s">
        <v>1271</v>
      </c>
      <c r="G172" s="349"/>
      <c r="H172" s="350" t="s">
        <v>54</v>
      </c>
      <c r="I172" s="350" t="s">
        <v>57</v>
      </c>
      <c r="J172" s="306" t="s">
        <v>1272</v>
      </c>
      <c r="K172" s="283"/>
    </row>
    <row r="173" s="1" customFormat="1" ht="17.25" customHeight="1">
      <c r="B173" s="284"/>
      <c r="C173" s="308" t="s">
        <v>1273</v>
      </c>
      <c r="D173" s="308"/>
      <c r="E173" s="308"/>
      <c r="F173" s="309" t="s">
        <v>1274</v>
      </c>
      <c r="G173" s="351"/>
      <c r="H173" s="352"/>
      <c r="I173" s="352"/>
      <c r="J173" s="308" t="s">
        <v>1275</v>
      </c>
      <c r="K173" s="286"/>
    </row>
    <row r="174" s="1" customFormat="1" ht="5.25" customHeight="1">
      <c r="B174" s="316"/>
      <c r="C174" s="311"/>
      <c r="D174" s="311"/>
      <c r="E174" s="311"/>
      <c r="F174" s="311"/>
      <c r="G174" s="312"/>
      <c r="H174" s="311"/>
      <c r="I174" s="311"/>
      <c r="J174" s="311"/>
      <c r="K174" s="339"/>
    </row>
    <row r="175" s="1" customFormat="1" ht="15" customHeight="1">
      <c r="B175" s="316"/>
      <c r="C175" s="291" t="s">
        <v>1279</v>
      </c>
      <c r="D175" s="291"/>
      <c r="E175" s="291"/>
      <c r="F175" s="314" t="s">
        <v>1276</v>
      </c>
      <c r="G175" s="291"/>
      <c r="H175" s="291" t="s">
        <v>1316</v>
      </c>
      <c r="I175" s="291" t="s">
        <v>1278</v>
      </c>
      <c r="J175" s="291">
        <v>120</v>
      </c>
      <c r="K175" s="339"/>
    </row>
    <row r="176" s="1" customFormat="1" ht="15" customHeight="1">
      <c r="B176" s="316"/>
      <c r="C176" s="291" t="s">
        <v>1325</v>
      </c>
      <c r="D176" s="291"/>
      <c r="E176" s="291"/>
      <c r="F176" s="314" t="s">
        <v>1276</v>
      </c>
      <c r="G176" s="291"/>
      <c r="H176" s="291" t="s">
        <v>1326</v>
      </c>
      <c r="I176" s="291" t="s">
        <v>1278</v>
      </c>
      <c r="J176" s="291" t="s">
        <v>1327</v>
      </c>
      <c r="K176" s="339"/>
    </row>
    <row r="177" s="1" customFormat="1" ht="15" customHeight="1">
      <c r="B177" s="316"/>
      <c r="C177" s="291" t="s">
        <v>1224</v>
      </c>
      <c r="D177" s="291"/>
      <c r="E177" s="291"/>
      <c r="F177" s="314" t="s">
        <v>1276</v>
      </c>
      <c r="G177" s="291"/>
      <c r="H177" s="291" t="s">
        <v>1343</v>
      </c>
      <c r="I177" s="291" t="s">
        <v>1278</v>
      </c>
      <c r="J177" s="291" t="s">
        <v>1327</v>
      </c>
      <c r="K177" s="339"/>
    </row>
    <row r="178" s="1" customFormat="1" ht="15" customHeight="1">
      <c r="B178" s="316"/>
      <c r="C178" s="291" t="s">
        <v>1281</v>
      </c>
      <c r="D178" s="291"/>
      <c r="E178" s="291"/>
      <c r="F178" s="314" t="s">
        <v>1282</v>
      </c>
      <c r="G178" s="291"/>
      <c r="H178" s="291" t="s">
        <v>1343</v>
      </c>
      <c r="I178" s="291" t="s">
        <v>1278</v>
      </c>
      <c r="J178" s="291">
        <v>50</v>
      </c>
      <c r="K178" s="339"/>
    </row>
    <row r="179" s="1" customFormat="1" ht="15" customHeight="1">
      <c r="B179" s="316"/>
      <c r="C179" s="291" t="s">
        <v>1284</v>
      </c>
      <c r="D179" s="291"/>
      <c r="E179" s="291"/>
      <c r="F179" s="314" t="s">
        <v>1276</v>
      </c>
      <c r="G179" s="291"/>
      <c r="H179" s="291" t="s">
        <v>1343</v>
      </c>
      <c r="I179" s="291" t="s">
        <v>1286</v>
      </c>
      <c r="J179" s="291"/>
      <c r="K179" s="339"/>
    </row>
    <row r="180" s="1" customFormat="1" ht="15" customHeight="1">
      <c r="B180" s="316"/>
      <c r="C180" s="291" t="s">
        <v>1295</v>
      </c>
      <c r="D180" s="291"/>
      <c r="E180" s="291"/>
      <c r="F180" s="314" t="s">
        <v>1282</v>
      </c>
      <c r="G180" s="291"/>
      <c r="H180" s="291" t="s">
        <v>1343</v>
      </c>
      <c r="I180" s="291" t="s">
        <v>1278</v>
      </c>
      <c r="J180" s="291">
        <v>50</v>
      </c>
      <c r="K180" s="339"/>
    </row>
    <row r="181" s="1" customFormat="1" ht="15" customHeight="1">
      <c r="B181" s="316"/>
      <c r="C181" s="291" t="s">
        <v>1303</v>
      </c>
      <c r="D181" s="291"/>
      <c r="E181" s="291"/>
      <c r="F181" s="314" t="s">
        <v>1282</v>
      </c>
      <c r="G181" s="291"/>
      <c r="H181" s="291" t="s">
        <v>1343</v>
      </c>
      <c r="I181" s="291" t="s">
        <v>1278</v>
      </c>
      <c r="J181" s="291">
        <v>50</v>
      </c>
      <c r="K181" s="339"/>
    </row>
    <row r="182" s="1" customFormat="1" ht="15" customHeight="1">
      <c r="B182" s="316"/>
      <c r="C182" s="291" t="s">
        <v>1301</v>
      </c>
      <c r="D182" s="291"/>
      <c r="E182" s="291"/>
      <c r="F182" s="314" t="s">
        <v>1282</v>
      </c>
      <c r="G182" s="291"/>
      <c r="H182" s="291" t="s">
        <v>1343</v>
      </c>
      <c r="I182" s="291" t="s">
        <v>1278</v>
      </c>
      <c r="J182" s="291">
        <v>50</v>
      </c>
      <c r="K182" s="339"/>
    </row>
    <row r="183" s="1" customFormat="1" ht="15" customHeight="1">
      <c r="B183" s="316"/>
      <c r="C183" s="291" t="s">
        <v>111</v>
      </c>
      <c r="D183" s="291"/>
      <c r="E183" s="291"/>
      <c r="F183" s="314" t="s">
        <v>1276</v>
      </c>
      <c r="G183" s="291"/>
      <c r="H183" s="291" t="s">
        <v>1344</v>
      </c>
      <c r="I183" s="291" t="s">
        <v>1345</v>
      </c>
      <c r="J183" s="291"/>
      <c r="K183" s="339"/>
    </row>
    <row r="184" s="1" customFormat="1" ht="15" customHeight="1">
      <c r="B184" s="316"/>
      <c r="C184" s="291" t="s">
        <v>57</v>
      </c>
      <c r="D184" s="291"/>
      <c r="E184" s="291"/>
      <c r="F184" s="314" t="s">
        <v>1276</v>
      </c>
      <c r="G184" s="291"/>
      <c r="H184" s="291" t="s">
        <v>1346</v>
      </c>
      <c r="I184" s="291" t="s">
        <v>1347</v>
      </c>
      <c r="J184" s="291">
        <v>1</v>
      </c>
      <c r="K184" s="339"/>
    </row>
    <row r="185" s="1" customFormat="1" ht="15" customHeight="1">
      <c r="B185" s="316"/>
      <c r="C185" s="291" t="s">
        <v>53</v>
      </c>
      <c r="D185" s="291"/>
      <c r="E185" s="291"/>
      <c r="F185" s="314" t="s">
        <v>1276</v>
      </c>
      <c r="G185" s="291"/>
      <c r="H185" s="291" t="s">
        <v>1348</v>
      </c>
      <c r="I185" s="291" t="s">
        <v>1278</v>
      </c>
      <c r="J185" s="291">
        <v>20</v>
      </c>
      <c r="K185" s="339"/>
    </row>
    <row r="186" s="1" customFormat="1" ht="15" customHeight="1">
      <c r="B186" s="316"/>
      <c r="C186" s="291" t="s">
        <v>54</v>
      </c>
      <c r="D186" s="291"/>
      <c r="E186" s="291"/>
      <c r="F186" s="314" t="s">
        <v>1276</v>
      </c>
      <c r="G186" s="291"/>
      <c r="H186" s="291" t="s">
        <v>1349</v>
      </c>
      <c r="I186" s="291" t="s">
        <v>1278</v>
      </c>
      <c r="J186" s="291">
        <v>255</v>
      </c>
      <c r="K186" s="339"/>
    </row>
    <row r="187" s="1" customFormat="1" ht="15" customHeight="1">
      <c r="B187" s="316"/>
      <c r="C187" s="291" t="s">
        <v>112</v>
      </c>
      <c r="D187" s="291"/>
      <c r="E187" s="291"/>
      <c r="F187" s="314" t="s">
        <v>1276</v>
      </c>
      <c r="G187" s="291"/>
      <c r="H187" s="291" t="s">
        <v>1240</v>
      </c>
      <c r="I187" s="291" t="s">
        <v>1278</v>
      </c>
      <c r="J187" s="291">
        <v>10</v>
      </c>
      <c r="K187" s="339"/>
    </row>
    <row r="188" s="1" customFormat="1" ht="15" customHeight="1">
      <c r="B188" s="316"/>
      <c r="C188" s="291" t="s">
        <v>113</v>
      </c>
      <c r="D188" s="291"/>
      <c r="E188" s="291"/>
      <c r="F188" s="314" t="s">
        <v>1276</v>
      </c>
      <c r="G188" s="291"/>
      <c r="H188" s="291" t="s">
        <v>1350</v>
      </c>
      <c r="I188" s="291" t="s">
        <v>1311</v>
      </c>
      <c r="J188" s="291"/>
      <c r="K188" s="339"/>
    </row>
    <row r="189" s="1" customFormat="1" ht="15" customHeight="1">
      <c r="B189" s="316"/>
      <c r="C189" s="291" t="s">
        <v>1351</v>
      </c>
      <c r="D189" s="291"/>
      <c r="E189" s="291"/>
      <c r="F189" s="314" t="s">
        <v>1276</v>
      </c>
      <c r="G189" s="291"/>
      <c r="H189" s="291" t="s">
        <v>1352</v>
      </c>
      <c r="I189" s="291" t="s">
        <v>1311</v>
      </c>
      <c r="J189" s="291"/>
      <c r="K189" s="339"/>
    </row>
    <row r="190" s="1" customFormat="1" ht="15" customHeight="1">
      <c r="B190" s="316"/>
      <c r="C190" s="291" t="s">
        <v>1340</v>
      </c>
      <c r="D190" s="291"/>
      <c r="E190" s="291"/>
      <c r="F190" s="314" t="s">
        <v>1276</v>
      </c>
      <c r="G190" s="291"/>
      <c r="H190" s="291" t="s">
        <v>1353</v>
      </c>
      <c r="I190" s="291" t="s">
        <v>1311</v>
      </c>
      <c r="J190" s="291"/>
      <c r="K190" s="339"/>
    </row>
    <row r="191" s="1" customFormat="1" ht="15" customHeight="1">
      <c r="B191" s="316"/>
      <c r="C191" s="291" t="s">
        <v>115</v>
      </c>
      <c r="D191" s="291"/>
      <c r="E191" s="291"/>
      <c r="F191" s="314" t="s">
        <v>1282</v>
      </c>
      <c r="G191" s="291"/>
      <c r="H191" s="291" t="s">
        <v>1354</v>
      </c>
      <c r="I191" s="291" t="s">
        <v>1278</v>
      </c>
      <c r="J191" s="291">
        <v>50</v>
      </c>
      <c r="K191" s="339"/>
    </row>
    <row r="192" s="1" customFormat="1" ht="15" customHeight="1">
      <c r="B192" s="316"/>
      <c r="C192" s="291" t="s">
        <v>1355</v>
      </c>
      <c r="D192" s="291"/>
      <c r="E192" s="291"/>
      <c r="F192" s="314" t="s">
        <v>1282</v>
      </c>
      <c r="G192" s="291"/>
      <c r="H192" s="291" t="s">
        <v>1356</v>
      </c>
      <c r="I192" s="291" t="s">
        <v>1357</v>
      </c>
      <c r="J192" s="291"/>
      <c r="K192" s="339"/>
    </row>
    <row r="193" s="1" customFormat="1" ht="15" customHeight="1">
      <c r="B193" s="316"/>
      <c r="C193" s="291" t="s">
        <v>1358</v>
      </c>
      <c r="D193" s="291"/>
      <c r="E193" s="291"/>
      <c r="F193" s="314" t="s">
        <v>1282</v>
      </c>
      <c r="G193" s="291"/>
      <c r="H193" s="291" t="s">
        <v>1359</v>
      </c>
      <c r="I193" s="291" t="s">
        <v>1357</v>
      </c>
      <c r="J193" s="291"/>
      <c r="K193" s="339"/>
    </row>
    <row r="194" s="1" customFormat="1" ht="15" customHeight="1">
      <c r="B194" s="316"/>
      <c r="C194" s="291" t="s">
        <v>1360</v>
      </c>
      <c r="D194" s="291"/>
      <c r="E194" s="291"/>
      <c r="F194" s="314" t="s">
        <v>1282</v>
      </c>
      <c r="G194" s="291"/>
      <c r="H194" s="291" t="s">
        <v>1361</v>
      </c>
      <c r="I194" s="291" t="s">
        <v>1357</v>
      </c>
      <c r="J194" s="291"/>
      <c r="K194" s="339"/>
    </row>
    <row r="195" s="1" customFormat="1" ht="15" customHeight="1">
      <c r="B195" s="316"/>
      <c r="C195" s="353" t="s">
        <v>1362</v>
      </c>
      <c r="D195" s="291"/>
      <c r="E195" s="291"/>
      <c r="F195" s="314" t="s">
        <v>1282</v>
      </c>
      <c r="G195" s="291"/>
      <c r="H195" s="291" t="s">
        <v>1363</v>
      </c>
      <c r="I195" s="291" t="s">
        <v>1364</v>
      </c>
      <c r="J195" s="354" t="s">
        <v>1365</v>
      </c>
      <c r="K195" s="339"/>
    </row>
    <row r="196" s="1" customFormat="1" ht="15" customHeight="1">
      <c r="B196" s="316"/>
      <c r="C196" s="353" t="s">
        <v>42</v>
      </c>
      <c r="D196" s="291"/>
      <c r="E196" s="291"/>
      <c r="F196" s="314" t="s">
        <v>1276</v>
      </c>
      <c r="G196" s="291"/>
      <c r="H196" s="288" t="s">
        <v>1366</v>
      </c>
      <c r="I196" s="291" t="s">
        <v>1367</v>
      </c>
      <c r="J196" s="291"/>
      <c r="K196" s="339"/>
    </row>
    <row r="197" s="1" customFormat="1" ht="15" customHeight="1">
      <c r="B197" s="316"/>
      <c r="C197" s="353" t="s">
        <v>1368</v>
      </c>
      <c r="D197" s="291"/>
      <c r="E197" s="291"/>
      <c r="F197" s="314" t="s">
        <v>1276</v>
      </c>
      <c r="G197" s="291"/>
      <c r="H197" s="291" t="s">
        <v>1369</v>
      </c>
      <c r="I197" s="291" t="s">
        <v>1311</v>
      </c>
      <c r="J197" s="291"/>
      <c r="K197" s="339"/>
    </row>
    <row r="198" s="1" customFormat="1" ht="15" customHeight="1">
      <c r="B198" s="316"/>
      <c r="C198" s="353" t="s">
        <v>1370</v>
      </c>
      <c r="D198" s="291"/>
      <c r="E198" s="291"/>
      <c r="F198" s="314" t="s">
        <v>1276</v>
      </c>
      <c r="G198" s="291"/>
      <c r="H198" s="291" t="s">
        <v>1371</v>
      </c>
      <c r="I198" s="291" t="s">
        <v>1311</v>
      </c>
      <c r="J198" s="291"/>
      <c r="K198" s="339"/>
    </row>
    <row r="199" s="1" customFormat="1" ht="15" customHeight="1">
      <c r="B199" s="316"/>
      <c r="C199" s="353" t="s">
        <v>1372</v>
      </c>
      <c r="D199" s="291"/>
      <c r="E199" s="291"/>
      <c r="F199" s="314" t="s">
        <v>1282</v>
      </c>
      <c r="G199" s="291"/>
      <c r="H199" s="291" t="s">
        <v>1373</v>
      </c>
      <c r="I199" s="291" t="s">
        <v>1311</v>
      </c>
      <c r="J199" s="291"/>
      <c r="K199" s="339"/>
    </row>
    <row r="200" s="1" customFormat="1" ht="15" customHeight="1">
      <c r="B200" s="345"/>
      <c r="C200" s="355"/>
      <c r="D200" s="346"/>
      <c r="E200" s="346"/>
      <c r="F200" s="346"/>
      <c r="G200" s="346"/>
      <c r="H200" s="346"/>
      <c r="I200" s="346"/>
      <c r="J200" s="346"/>
      <c r="K200" s="347"/>
    </row>
    <row r="201" s="1" customFormat="1" ht="18.75" customHeight="1">
      <c r="B201" s="327"/>
      <c r="C201" s="337"/>
      <c r="D201" s="337"/>
      <c r="E201" s="337"/>
      <c r="F201" s="348"/>
      <c r="G201" s="337"/>
      <c r="H201" s="337"/>
      <c r="I201" s="337"/>
      <c r="J201" s="337"/>
      <c r="K201" s="327"/>
    </row>
    <row r="202" s="1" customFormat="1" ht="18.75" customHeight="1">
      <c r="B202" s="299"/>
      <c r="C202" s="299"/>
      <c r="D202" s="299"/>
      <c r="E202" s="299"/>
      <c r="F202" s="299"/>
      <c r="G202" s="299"/>
      <c r="H202" s="299"/>
      <c r="I202" s="299"/>
      <c r="J202" s="299"/>
      <c r="K202" s="299"/>
    </row>
    <row r="203" s="1" customFormat="1" ht="13.5">
      <c r="B203" s="278"/>
      <c r="C203" s="279"/>
      <c r="D203" s="279"/>
      <c r="E203" s="279"/>
      <c r="F203" s="279"/>
      <c r="G203" s="279"/>
      <c r="H203" s="279"/>
      <c r="I203" s="279"/>
      <c r="J203" s="279"/>
      <c r="K203" s="280"/>
    </row>
    <row r="204" s="1" customFormat="1" ht="21" customHeight="1">
      <c r="B204" s="281"/>
      <c r="C204" s="282" t="s">
        <v>1374</v>
      </c>
      <c r="D204" s="282"/>
      <c r="E204" s="282"/>
      <c r="F204" s="282"/>
      <c r="G204" s="282"/>
      <c r="H204" s="282"/>
      <c r="I204" s="282"/>
      <c r="J204" s="282"/>
      <c r="K204" s="283"/>
    </row>
    <row r="205" s="1" customFormat="1" ht="25.5" customHeight="1">
      <c r="B205" s="281"/>
      <c r="C205" s="356" t="s">
        <v>1375</v>
      </c>
      <c r="D205" s="356"/>
      <c r="E205" s="356"/>
      <c r="F205" s="356" t="s">
        <v>1376</v>
      </c>
      <c r="G205" s="357"/>
      <c r="H205" s="356" t="s">
        <v>1377</v>
      </c>
      <c r="I205" s="356"/>
      <c r="J205" s="356"/>
      <c r="K205" s="283"/>
    </row>
    <row r="206" s="1" customFormat="1" ht="5.25" customHeight="1">
      <c r="B206" s="316"/>
      <c r="C206" s="311"/>
      <c r="D206" s="311"/>
      <c r="E206" s="311"/>
      <c r="F206" s="311"/>
      <c r="G206" s="337"/>
      <c r="H206" s="311"/>
      <c r="I206" s="311"/>
      <c r="J206" s="311"/>
      <c r="K206" s="339"/>
    </row>
    <row r="207" s="1" customFormat="1" ht="15" customHeight="1">
      <c r="B207" s="316"/>
      <c r="C207" s="291" t="s">
        <v>1367</v>
      </c>
      <c r="D207" s="291"/>
      <c r="E207" s="291"/>
      <c r="F207" s="314" t="s">
        <v>43</v>
      </c>
      <c r="G207" s="291"/>
      <c r="H207" s="291" t="s">
        <v>1378</v>
      </c>
      <c r="I207" s="291"/>
      <c r="J207" s="291"/>
      <c r="K207" s="339"/>
    </row>
    <row r="208" s="1" customFormat="1" ht="15" customHeight="1">
      <c r="B208" s="316"/>
      <c r="C208" s="291"/>
      <c r="D208" s="291"/>
      <c r="E208" s="291"/>
      <c r="F208" s="314" t="s">
        <v>44</v>
      </c>
      <c r="G208" s="291"/>
      <c r="H208" s="291" t="s">
        <v>1379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47</v>
      </c>
      <c r="G209" s="291"/>
      <c r="H209" s="291" t="s">
        <v>1380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45</v>
      </c>
      <c r="G210" s="291"/>
      <c r="H210" s="291" t="s">
        <v>1381</v>
      </c>
      <c r="I210" s="291"/>
      <c r="J210" s="291"/>
      <c r="K210" s="339"/>
    </row>
    <row r="211" s="1" customFormat="1" ht="15" customHeight="1">
      <c r="B211" s="316"/>
      <c r="C211" s="291"/>
      <c r="D211" s="291"/>
      <c r="E211" s="291"/>
      <c r="F211" s="314" t="s">
        <v>46</v>
      </c>
      <c r="G211" s="291"/>
      <c r="H211" s="291" t="s">
        <v>1382</v>
      </c>
      <c r="I211" s="291"/>
      <c r="J211" s="291"/>
      <c r="K211" s="339"/>
    </row>
    <row r="212" s="1" customFormat="1" ht="15" customHeight="1">
      <c r="B212" s="316"/>
      <c r="C212" s="291"/>
      <c r="D212" s="291"/>
      <c r="E212" s="291"/>
      <c r="F212" s="314"/>
      <c r="G212" s="291"/>
      <c r="H212" s="291"/>
      <c r="I212" s="291"/>
      <c r="J212" s="291"/>
      <c r="K212" s="339"/>
    </row>
    <row r="213" s="1" customFormat="1" ht="15" customHeight="1">
      <c r="B213" s="316"/>
      <c r="C213" s="291" t="s">
        <v>1323</v>
      </c>
      <c r="D213" s="291"/>
      <c r="E213" s="291"/>
      <c r="F213" s="314" t="s">
        <v>76</v>
      </c>
      <c r="G213" s="291"/>
      <c r="H213" s="291" t="s">
        <v>1383</v>
      </c>
      <c r="I213" s="291"/>
      <c r="J213" s="291"/>
      <c r="K213" s="339"/>
    </row>
    <row r="214" s="1" customFormat="1" ht="15" customHeight="1">
      <c r="B214" s="316"/>
      <c r="C214" s="291"/>
      <c r="D214" s="291"/>
      <c r="E214" s="291"/>
      <c r="F214" s="314" t="s">
        <v>1218</v>
      </c>
      <c r="G214" s="291"/>
      <c r="H214" s="291" t="s">
        <v>1219</v>
      </c>
      <c r="I214" s="291"/>
      <c r="J214" s="291"/>
      <c r="K214" s="339"/>
    </row>
    <row r="215" s="1" customFormat="1" ht="15" customHeight="1">
      <c r="B215" s="316"/>
      <c r="C215" s="291"/>
      <c r="D215" s="291"/>
      <c r="E215" s="291"/>
      <c r="F215" s="314" t="s">
        <v>1216</v>
      </c>
      <c r="G215" s="291"/>
      <c r="H215" s="291" t="s">
        <v>1384</v>
      </c>
      <c r="I215" s="291"/>
      <c r="J215" s="291"/>
      <c r="K215" s="339"/>
    </row>
    <row r="216" s="1" customFormat="1" ht="15" customHeight="1">
      <c r="B216" s="358"/>
      <c r="C216" s="291"/>
      <c r="D216" s="291"/>
      <c r="E216" s="291"/>
      <c r="F216" s="314" t="s">
        <v>1220</v>
      </c>
      <c r="G216" s="353"/>
      <c r="H216" s="343" t="s">
        <v>1221</v>
      </c>
      <c r="I216" s="343"/>
      <c r="J216" s="343"/>
      <c r="K216" s="359"/>
    </row>
    <row r="217" s="1" customFormat="1" ht="15" customHeight="1">
      <c r="B217" s="358"/>
      <c r="C217" s="291"/>
      <c r="D217" s="291"/>
      <c r="E217" s="291"/>
      <c r="F217" s="314" t="s">
        <v>1222</v>
      </c>
      <c r="G217" s="353"/>
      <c r="H217" s="343" t="s">
        <v>1385</v>
      </c>
      <c r="I217" s="343"/>
      <c r="J217" s="343"/>
      <c r="K217" s="359"/>
    </row>
    <row r="218" s="1" customFormat="1" ht="15" customHeight="1">
      <c r="B218" s="358"/>
      <c r="C218" s="291"/>
      <c r="D218" s="291"/>
      <c r="E218" s="291"/>
      <c r="F218" s="314"/>
      <c r="G218" s="353"/>
      <c r="H218" s="343"/>
      <c r="I218" s="343"/>
      <c r="J218" s="343"/>
      <c r="K218" s="359"/>
    </row>
    <row r="219" s="1" customFormat="1" ht="15" customHeight="1">
      <c r="B219" s="358"/>
      <c r="C219" s="291" t="s">
        <v>1347</v>
      </c>
      <c r="D219" s="291"/>
      <c r="E219" s="291"/>
      <c r="F219" s="314">
        <v>1</v>
      </c>
      <c r="G219" s="353"/>
      <c r="H219" s="343" t="s">
        <v>1386</v>
      </c>
      <c r="I219" s="343"/>
      <c r="J219" s="343"/>
      <c r="K219" s="359"/>
    </row>
    <row r="220" s="1" customFormat="1" ht="15" customHeight="1">
      <c r="B220" s="358"/>
      <c r="C220" s="291"/>
      <c r="D220" s="291"/>
      <c r="E220" s="291"/>
      <c r="F220" s="314">
        <v>2</v>
      </c>
      <c r="G220" s="353"/>
      <c r="H220" s="343" t="s">
        <v>1387</v>
      </c>
      <c r="I220" s="343"/>
      <c r="J220" s="343"/>
      <c r="K220" s="359"/>
    </row>
    <row r="221" s="1" customFormat="1" ht="15" customHeight="1">
      <c r="B221" s="358"/>
      <c r="C221" s="291"/>
      <c r="D221" s="291"/>
      <c r="E221" s="291"/>
      <c r="F221" s="314">
        <v>3</v>
      </c>
      <c r="G221" s="353"/>
      <c r="H221" s="343" t="s">
        <v>1388</v>
      </c>
      <c r="I221" s="343"/>
      <c r="J221" s="343"/>
      <c r="K221" s="359"/>
    </row>
    <row r="222" s="1" customFormat="1" ht="15" customHeight="1">
      <c r="B222" s="358"/>
      <c r="C222" s="291"/>
      <c r="D222" s="291"/>
      <c r="E222" s="291"/>
      <c r="F222" s="314">
        <v>4</v>
      </c>
      <c r="G222" s="353"/>
      <c r="H222" s="343" t="s">
        <v>1389</v>
      </c>
      <c r="I222" s="343"/>
      <c r="J222" s="343"/>
      <c r="K222" s="359"/>
    </row>
    <row r="223" s="1" customFormat="1" ht="12.75" customHeight="1">
      <c r="B223" s="360"/>
      <c r="C223" s="361"/>
      <c r="D223" s="361"/>
      <c r="E223" s="361"/>
      <c r="F223" s="361"/>
      <c r="G223" s="361"/>
      <c r="H223" s="361"/>
      <c r="I223" s="361"/>
      <c r="J223" s="361"/>
      <c r="K223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2023-07-18T08:48:28Z</dcterms:created>
  <dcterms:modified xsi:type="dcterms:W3CDTF">2023-07-18T08:48:32Z</dcterms:modified>
</cp:coreProperties>
</file>